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بورس ترینر" sheetId="5" r:id="rId1"/>
    <sheet name="روند صعودی" sheetId="2" r:id="rId2"/>
    <sheet name="روند نزولی" sheetId="3" r:id="rId3"/>
  </sheets>
  <calcPr calcId="152511"/>
</workbook>
</file>

<file path=xl/calcChain.xml><?xml version="1.0" encoding="utf-8"?>
<calcChain xmlns="http://schemas.openxmlformats.org/spreadsheetml/2006/main">
  <c r="Y46" i="3" l="1"/>
  <c r="Y45" i="3"/>
  <c r="Y43" i="3"/>
  <c r="AK18" i="3"/>
  <c r="Y42" i="3"/>
  <c r="AK17" i="3"/>
  <c r="Z45" i="3"/>
  <c r="Z44" i="3"/>
  <c r="Z43" i="3"/>
  <c r="Z41" i="3"/>
  <c r="W14" i="3"/>
  <c r="S37" i="3"/>
  <c r="S35" i="3"/>
  <c r="S33" i="3"/>
  <c r="S31" i="3"/>
  <c r="L8" i="3"/>
  <c r="AK21" i="3"/>
  <c r="AK20" i="3"/>
  <c r="W18" i="3"/>
  <c r="W17" i="3"/>
  <c r="W15" i="3"/>
  <c r="I46" i="2"/>
  <c r="H44" i="2"/>
  <c r="I43" i="2"/>
  <c r="I40" i="2"/>
  <c r="G13" i="2"/>
  <c r="G19" i="2"/>
  <c r="G17" i="2"/>
  <c r="G15" i="2"/>
  <c r="L15" i="3" l="1"/>
  <c r="L12" i="3"/>
  <c r="L10" i="3"/>
  <c r="M36" i="2"/>
  <c r="T35" i="2"/>
  <c r="T34" i="2"/>
  <c r="M34" i="2"/>
  <c r="T33" i="2"/>
  <c r="M33" i="2"/>
  <c r="T32" i="2"/>
  <c r="M31" i="2"/>
  <c r="S8" i="2"/>
  <c r="AF7" i="2"/>
  <c r="AF6" i="2"/>
  <c r="S6" i="2"/>
  <c r="AF5" i="2"/>
  <c r="AF4" i="2"/>
  <c r="S4" i="2"/>
  <c r="S2" i="2"/>
</calcChain>
</file>

<file path=xl/sharedStrings.xml><?xml version="1.0" encoding="utf-8"?>
<sst xmlns="http://schemas.openxmlformats.org/spreadsheetml/2006/main" count="74" uniqueCount="23">
  <si>
    <t>A</t>
  </si>
  <si>
    <t>B</t>
  </si>
  <si>
    <t>C</t>
  </si>
  <si>
    <t>PRO ABC</t>
  </si>
  <si>
    <t>RET AB</t>
  </si>
  <si>
    <t>EXT BC</t>
  </si>
  <si>
    <t>.</t>
  </si>
  <si>
    <t>100% PRO ABC</t>
  </si>
  <si>
    <t>127% PRO ABC</t>
  </si>
  <si>
    <t>138.2% PRO ABC</t>
  </si>
  <si>
    <t>113% EXT BC</t>
  </si>
  <si>
    <t>127% EXT BC</t>
  </si>
  <si>
    <t>161.8% EXT BC</t>
  </si>
  <si>
    <t>138.2% EXT BC</t>
  </si>
  <si>
    <t>161.8% PRO ABC</t>
  </si>
  <si>
    <t>78.6% RET AB</t>
  </si>
  <si>
    <t>61.8% RET AB</t>
  </si>
  <si>
    <t>50% RET AB</t>
  </si>
  <si>
    <t>38.2% RET AB</t>
  </si>
  <si>
    <t>61.88% RET AB</t>
  </si>
  <si>
    <t>بورس ترینر</t>
  </si>
  <si>
    <t>اراده دهنده آموزش های اصولی و کاربردی در زمینه بازار بورس ایران</t>
  </si>
  <si>
    <t>www.BourseTrainer.ir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</si>
</sst>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7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7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7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0070C0"/>
      <name val="B Mitra"/>
      <charset val="178"/>
    </font>
    <font>
      <sz val="18"/>
      <color rgb="FFC00000"/>
      <name val="B Mitra"/>
      <charset val="178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0" fillId="4" borderId="0" xfId="0" applyFill="1"/>
    <xf numFmtId="0" fontId="0" fillId="0" borderId="0" xfId="0" applyAlignment="1"/>
    <xf numFmtId="0" fontId="0" fillId="4" borderId="0" xfId="0" applyFill="1" applyAlignment="1"/>
    <xf numFmtId="0" fontId="0" fillId="4" borderId="0" xfId="0" applyFill="1" applyProtection="1">
      <protection locked="0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10" fontId="2" fillId="2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10" fontId="2" fillId="2" borderId="0" xfId="0" applyNumberFormat="1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/>
    </xf>
    <xf numFmtId="9" fontId="2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9" fontId="2" fillId="2" borderId="0" xfId="0" applyNumberFormat="1" applyFont="1" applyFill="1" applyAlignment="1" applyProtection="1">
      <alignment horizontal="center"/>
      <protection hidden="1"/>
    </xf>
    <xf numFmtId="10" fontId="2" fillId="2" borderId="0" xfId="0" applyNumberFormat="1" applyFont="1" applyFill="1" applyAlignment="1" applyProtection="1">
      <alignment horizontal="center"/>
      <protection hidden="1"/>
    </xf>
    <xf numFmtId="9" fontId="2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1" applyNumberFormat="1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10" fontId="4" fillId="2" borderId="0" xfId="0" applyNumberFormat="1" applyFont="1" applyFill="1" applyAlignment="1" applyProtection="1">
      <alignment horizontal="center"/>
      <protection hidden="1"/>
    </xf>
    <xf numFmtId="10" fontId="2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center"/>
      <protection hidden="1"/>
    </xf>
    <xf numFmtId="10" fontId="3" fillId="2" borderId="0" xfId="0" applyNumberFormat="1" applyFont="1" applyFill="1" applyProtection="1">
      <protection hidden="1"/>
    </xf>
    <xf numFmtId="9" fontId="2" fillId="2" borderId="0" xfId="0" applyNumberFormat="1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13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0" fillId="0" borderId="0" xfId="0" applyFill="1" applyProtection="1">
      <protection locked="0"/>
    </xf>
    <xf numFmtId="0" fontId="1" fillId="2" borderId="0" xfId="0" applyFont="1" applyFill="1" applyAlignment="1" applyProtection="1">
      <alignment horizontal="left"/>
      <protection hidden="1"/>
    </xf>
    <xf numFmtId="9" fontId="13" fillId="2" borderId="0" xfId="0" applyNumberFormat="1" applyFont="1" applyFill="1" applyAlignment="1" applyProtection="1">
      <alignment horizontal="left"/>
      <protection hidden="1"/>
    </xf>
    <xf numFmtId="10" fontId="13" fillId="2" borderId="0" xfId="0" applyNumberFormat="1" applyFont="1" applyFill="1" applyAlignment="1" applyProtection="1">
      <alignment horizontal="center"/>
      <protection hidden="1"/>
    </xf>
    <xf numFmtId="9" fontId="15" fillId="2" borderId="0" xfId="0" applyNumberFormat="1" applyFont="1" applyFill="1" applyProtection="1">
      <protection hidden="1"/>
    </xf>
    <xf numFmtId="10" fontId="13" fillId="2" borderId="0" xfId="0" applyNumberFormat="1" applyFont="1" applyFill="1" applyAlignment="1" applyProtection="1">
      <alignment horizontal="left"/>
      <protection hidden="1"/>
    </xf>
    <xf numFmtId="0" fontId="10" fillId="2" borderId="0" xfId="0" applyFont="1" applyFill="1" applyProtection="1">
      <protection hidden="1"/>
    </xf>
    <xf numFmtId="10" fontId="15" fillId="2" borderId="0" xfId="0" applyNumberFormat="1" applyFont="1" applyFill="1" applyProtection="1">
      <protection hidden="1"/>
    </xf>
    <xf numFmtId="0" fontId="15" fillId="2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10" fillId="5" borderId="0" xfId="0" applyFont="1" applyFill="1" applyProtection="1">
      <protection hidden="1"/>
    </xf>
    <xf numFmtId="0" fontId="16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right"/>
      <protection hidden="1"/>
    </xf>
    <xf numFmtId="2" fontId="5" fillId="0" borderId="0" xfId="0" applyNumberFormat="1" applyFont="1" applyFill="1" applyAlignment="1" applyProtection="1">
      <alignment horizontal="center"/>
      <protection locked="0"/>
    </xf>
    <xf numFmtId="2" fontId="7" fillId="4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Protection="1">
      <protection locked="0"/>
    </xf>
    <xf numFmtId="0" fontId="1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2" fillId="4" borderId="0" xfId="2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114986</xdr:colOff>
      <xdr:row>20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62986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9</xdr:row>
      <xdr:rowOff>19052</xdr:rowOff>
    </xdr:from>
    <xdr:to>
      <xdr:col>6</xdr:col>
      <xdr:colOff>123825</xdr:colOff>
      <xdr:row>20</xdr:row>
      <xdr:rowOff>19050</xdr:rowOff>
    </xdr:to>
    <xdr:cxnSp macro="">
      <xdr:nvCxnSpPr>
        <xdr:cNvPr id="3" name="Straight Arrow Connector 2"/>
        <xdr:cNvCxnSpPr/>
      </xdr:nvCxnSpPr>
      <xdr:spPr>
        <a:xfrm flipV="1">
          <a:off x="2038350" y="1752602"/>
          <a:ext cx="1743075" cy="2095498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9</xdr:row>
      <xdr:rowOff>19050</xdr:rowOff>
    </xdr:from>
    <xdr:to>
      <xdr:col>8</xdr:col>
      <xdr:colOff>333375</xdr:colOff>
      <xdr:row>18</xdr:row>
      <xdr:rowOff>161925</xdr:rowOff>
    </xdr:to>
    <xdr:cxnSp macro="">
      <xdr:nvCxnSpPr>
        <xdr:cNvPr id="5" name="Straight Arrow Connector 4"/>
        <xdr:cNvCxnSpPr/>
      </xdr:nvCxnSpPr>
      <xdr:spPr>
        <a:xfrm>
          <a:off x="3810000" y="1752600"/>
          <a:ext cx="1400175" cy="1857375"/>
        </a:xfrm>
        <a:prstGeom prst="straightConnector1">
          <a:avLst/>
        </a:prstGeom>
        <a:ln>
          <a:prstDash val="sysDot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13</xdr:row>
      <xdr:rowOff>0</xdr:rowOff>
    </xdr:from>
    <xdr:to>
      <xdr:col>7</xdr:col>
      <xdr:colOff>495300</xdr:colOff>
      <xdr:row>13</xdr:row>
      <xdr:rowOff>0</xdr:rowOff>
    </xdr:to>
    <xdr:cxnSp macro="">
      <xdr:nvCxnSpPr>
        <xdr:cNvPr id="12" name="Straight Connector 11"/>
        <xdr:cNvCxnSpPr/>
      </xdr:nvCxnSpPr>
      <xdr:spPr>
        <a:xfrm>
          <a:off x="2514600" y="2495550"/>
          <a:ext cx="2247900" cy="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14</xdr:row>
      <xdr:rowOff>152400</xdr:rowOff>
    </xdr:from>
    <xdr:to>
      <xdr:col>7</xdr:col>
      <xdr:colOff>447675</xdr:colOff>
      <xdr:row>14</xdr:row>
      <xdr:rowOff>152400</xdr:rowOff>
    </xdr:to>
    <xdr:cxnSp macro="">
      <xdr:nvCxnSpPr>
        <xdr:cNvPr id="14" name="Straight Connector 13"/>
        <xdr:cNvCxnSpPr/>
      </xdr:nvCxnSpPr>
      <xdr:spPr>
        <a:xfrm>
          <a:off x="2419350" y="2838450"/>
          <a:ext cx="2295525" cy="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16</xdr:row>
      <xdr:rowOff>161925</xdr:rowOff>
    </xdr:from>
    <xdr:to>
      <xdr:col>8</xdr:col>
      <xdr:colOff>0</xdr:colOff>
      <xdr:row>16</xdr:row>
      <xdr:rowOff>171450</xdr:rowOff>
    </xdr:to>
    <xdr:cxnSp macro="">
      <xdr:nvCxnSpPr>
        <xdr:cNvPr id="16" name="Straight Connector 15"/>
        <xdr:cNvCxnSpPr/>
      </xdr:nvCxnSpPr>
      <xdr:spPr>
        <a:xfrm flipV="1">
          <a:off x="2352675" y="3228975"/>
          <a:ext cx="2524125" cy="9525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18</xdr:row>
      <xdr:rowOff>171450</xdr:rowOff>
    </xdr:from>
    <xdr:to>
      <xdr:col>8</xdr:col>
      <xdr:colOff>161925</xdr:colOff>
      <xdr:row>18</xdr:row>
      <xdr:rowOff>180975</xdr:rowOff>
    </xdr:to>
    <xdr:cxnSp macro="">
      <xdr:nvCxnSpPr>
        <xdr:cNvPr id="20" name="Straight Connector 19"/>
        <xdr:cNvCxnSpPr/>
      </xdr:nvCxnSpPr>
      <xdr:spPr>
        <a:xfrm>
          <a:off x="1971675" y="3619500"/>
          <a:ext cx="3067050" cy="9525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</xdr:row>
      <xdr:rowOff>123825</xdr:rowOff>
    </xdr:from>
    <xdr:to>
      <xdr:col>17</xdr:col>
      <xdr:colOff>523875</xdr:colOff>
      <xdr:row>1</xdr:row>
      <xdr:rowOff>142875</xdr:rowOff>
    </xdr:to>
    <xdr:cxnSp macro="">
      <xdr:nvCxnSpPr>
        <xdr:cNvPr id="28" name="Straight Connector 27"/>
        <xdr:cNvCxnSpPr/>
      </xdr:nvCxnSpPr>
      <xdr:spPr>
        <a:xfrm>
          <a:off x="8582025" y="314325"/>
          <a:ext cx="2305050" cy="1905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438150</xdr:colOff>
      <xdr:row>5</xdr:row>
      <xdr:rowOff>57150</xdr:rowOff>
    </xdr:from>
    <xdr:to>
      <xdr:col>17</xdr:col>
      <xdr:colOff>476250</xdr:colOff>
      <xdr:row>5</xdr:row>
      <xdr:rowOff>76200</xdr:rowOff>
    </xdr:to>
    <xdr:cxnSp macro="">
      <xdr:nvCxnSpPr>
        <xdr:cNvPr id="32" name="Straight Connector 31"/>
        <xdr:cNvCxnSpPr/>
      </xdr:nvCxnSpPr>
      <xdr:spPr>
        <a:xfrm>
          <a:off x="7753350" y="1009650"/>
          <a:ext cx="3086100" cy="1905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76200</xdr:rowOff>
    </xdr:from>
    <xdr:to>
      <xdr:col>17</xdr:col>
      <xdr:colOff>457200</xdr:colOff>
      <xdr:row>7</xdr:row>
      <xdr:rowOff>114300</xdr:rowOff>
    </xdr:to>
    <xdr:cxnSp macro="">
      <xdr:nvCxnSpPr>
        <xdr:cNvPr id="33" name="Straight Connector 32"/>
        <xdr:cNvCxnSpPr/>
      </xdr:nvCxnSpPr>
      <xdr:spPr>
        <a:xfrm>
          <a:off x="7181850" y="1409700"/>
          <a:ext cx="3638550" cy="381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6</xdr:row>
      <xdr:rowOff>152400</xdr:rowOff>
    </xdr:from>
    <xdr:to>
      <xdr:col>30</xdr:col>
      <xdr:colOff>476250</xdr:colOff>
      <xdr:row>6</xdr:row>
      <xdr:rowOff>171450</xdr:rowOff>
    </xdr:to>
    <xdr:cxnSp macro="">
      <xdr:nvCxnSpPr>
        <xdr:cNvPr id="50" name="Straight Connector 49"/>
        <xdr:cNvCxnSpPr/>
      </xdr:nvCxnSpPr>
      <xdr:spPr>
        <a:xfrm>
          <a:off x="16497300" y="1295400"/>
          <a:ext cx="2266950" cy="1905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485775</xdr:colOff>
      <xdr:row>4</xdr:row>
      <xdr:rowOff>123825</xdr:rowOff>
    </xdr:from>
    <xdr:to>
      <xdr:col>30</xdr:col>
      <xdr:colOff>561975</xdr:colOff>
      <xdr:row>4</xdr:row>
      <xdr:rowOff>133350</xdr:rowOff>
    </xdr:to>
    <xdr:cxnSp macro="">
      <xdr:nvCxnSpPr>
        <xdr:cNvPr id="55" name="Straight Connector 54"/>
        <xdr:cNvCxnSpPr/>
      </xdr:nvCxnSpPr>
      <xdr:spPr>
        <a:xfrm>
          <a:off x="16944975" y="885825"/>
          <a:ext cx="1905000" cy="9525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600075</xdr:colOff>
      <xdr:row>3</xdr:row>
      <xdr:rowOff>57150</xdr:rowOff>
    </xdr:from>
    <xdr:to>
      <xdr:col>30</xdr:col>
      <xdr:colOff>590550</xdr:colOff>
      <xdr:row>3</xdr:row>
      <xdr:rowOff>66675</xdr:rowOff>
    </xdr:to>
    <xdr:cxnSp macro="">
      <xdr:nvCxnSpPr>
        <xdr:cNvPr id="56" name="Straight Connector 55"/>
        <xdr:cNvCxnSpPr/>
      </xdr:nvCxnSpPr>
      <xdr:spPr>
        <a:xfrm>
          <a:off x="17059275" y="628650"/>
          <a:ext cx="1819275" cy="9525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8</xdr:row>
      <xdr:rowOff>180975</xdr:rowOff>
    </xdr:from>
    <xdr:to>
      <xdr:col>13</xdr:col>
      <xdr:colOff>276225</xdr:colOff>
      <xdr:row>18</xdr:row>
      <xdr:rowOff>47625</xdr:rowOff>
    </xdr:to>
    <xdr:cxnSp macro="">
      <xdr:nvCxnSpPr>
        <xdr:cNvPr id="63" name="Straight Arrow Connector 62"/>
        <xdr:cNvCxnSpPr/>
      </xdr:nvCxnSpPr>
      <xdr:spPr>
        <a:xfrm>
          <a:off x="6686550" y="1704975"/>
          <a:ext cx="1514475" cy="1781175"/>
        </a:xfrm>
        <a:prstGeom prst="straightConnector1">
          <a:avLst/>
        </a:prstGeom>
        <a:ln>
          <a:prstDash val="solid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447675</xdr:colOff>
      <xdr:row>8</xdr:row>
      <xdr:rowOff>66675</xdr:rowOff>
    </xdr:from>
    <xdr:to>
      <xdr:col>26</xdr:col>
      <xdr:colOff>228600</xdr:colOff>
      <xdr:row>18</xdr:row>
      <xdr:rowOff>161925</xdr:rowOff>
    </xdr:to>
    <xdr:cxnSp macro="">
      <xdr:nvCxnSpPr>
        <xdr:cNvPr id="64" name="Straight Arrow Connector 63"/>
        <xdr:cNvCxnSpPr/>
      </xdr:nvCxnSpPr>
      <xdr:spPr>
        <a:xfrm>
          <a:off x="14468475" y="1600200"/>
          <a:ext cx="1609725" cy="2009775"/>
        </a:xfrm>
        <a:prstGeom prst="straightConnector1">
          <a:avLst/>
        </a:prstGeom>
        <a:ln>
          <a:prstDash val="solid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400050</xdr:colOff>
      <xdr:row>8</xdr:row>
      <xdr:rowOff>28575</xdr:rowOff>
    </xdr:from>
    <xdr:to>
      <xdr:col>23</xdr:col>
      <xdr:colOff>419100</xdr:colOff>
      <xdr:row>19</xdr:row>
      <xdr:rowOff>180976</xdr:rowOff>
    </xdr:to>
    <xdr:cxnSp macro="">
      <xdr:nvCxnSpPr>
        <xdr:cNvPr id="65" name="Straight Arrow Connector 64"/>
        <xdr:cNvCxnSpPr/>
      </xdr:nvCxnSpPr>
      <xdr:spPr>
        <a:xfrm flipV="1">
          <a:off x="12592050" y="1562100"/>
          <a:ext cx="1847850" cy="2257426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</xdr:row>
      <xdr:rowOff>85725</xdr:rowOff>
    </xdr:from>
    <xdr:to>
      <xdr:col>18</xdr:col>
      <xdr:colOff>47625</xdr:colOff>
      <xdr:row>18</xdr:row>
      <xdr:rowOff>57152</xdr:rowOff>
    </xdr:to>
    <xdr:cxnSp macro="">
      <xdr:nvCxnSpPr>
        <xdr:cNvPr id="66" name="Straight Arrow Connector 65"/>
        <xdr:cNvCxnSpPr/>
      </xdr:nvCxnSpPr>
      <xdr:spPr>
        <a:xfrm flipV="1">
          <a:off x="8191500" y="466725"/>
          <a:ext cx="2828925" cy="3028952"/>
        </a:xfrm>
        <a:prstGeom prst="straightConnector1">
          <a:avLst/>
        </a:prstGeom>
        <a:ln>
          <a:prstDash val="lgDashDotDot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3</xdr:row>
      <xdr:rowOff>123825</xdr:rowOff>
    </xdr:from>
    <xdr:to>
      <xdr:col>17</xdr:col>
      <xdr:colOff>523875</xdr:colOff>
      <xdr:row>3</xdr:row>
      <xdr:rowOff>142875</xdr:rowOff>
    </xdr:to>
    <xdr:cxnSp macro="">
      <xdr:nvCxnSpPr>
        <xdr:cNvPr id="67" name="Straight Connector 66"/>
        <xdr:cNvCxnSpPr/>
      </xdr:nvCxnSpPr>
      <xdr:spPr>
        <a:xfrm>
          <a:off x="8086725" y="695325"/>
          <a:ext cx="2800350" cy="1905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238125</xdr:colOff>
      <xdr:row>3</xdr:row>
      <xdr:rowOff>19050</xdr:rowOff>
    </xdr:from>
    <xdr:to>
      <xdr:col>31</xdr:col>
      <xdr:colOff>19050</xdr:colOff>
      <xdr:row>18</xdr:row>
      <xdr:rowOff>180977</xdr:rowOff>
    </xdr:to>
    <xdr:cxnSp macro="">
      <xdr:nvCxnSpPr>
        <xdr:cNvPr id="76" name="Straight Arrow Connector 75"/>
        <xdr:cNvCxnSpPr/>
      </xdr:nvCxnSpPr>
      <xdr:spPr>
        <a:xfrm flipV="1">
          <a:off x="16087725" y="590550"/>
          <a:ext cx="2828925" cy="3038477"/>
        </a:xfrm>
        <a:prstGeom prst="straightConnector1">
          <a:avLst/>
        </a:prstGeom>
        <a:ln>
          <a:prstDash val="lgDashDotDot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495300</xdr:colOff>
      <xdr:row>5</xdr:row>
      <xdr:rowOff>114300</xdr:rowOff>
    </xdr:from>
    <xdr:to>
      <xdr:col>30</xdr:col>
      <xdr:colOff>571500</xdr:colOff>
      <xdr:row>5</xdr:row>
      <xdr:rowOff>152401</xdr:rowOff>
    </xdr:to>
    <xdr:cxnSp macro="">
      <xdr:nvCxnSpPr>
        <xdr:cNvPr id="21" name="Straight Connector 20"/>
        <xdr:cNvCxnSpPr/>
      </xdr:nvCxnSpPr>
      <xdr:spPr>
        <a:xfrm>
          <a:off x="16954500" y="1066800"/>
          <a:ext cx="1905000" cy="38101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9</xdr:row>
      <xdr:rowOff>185321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191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466725</xdr:colOff>
      <xdr:row>36</xdr:row>
      <xdr:rowOff>19050</xdr:rowOff>
    </xdr:from>
    <xdr:to>
      <xdr:col>8</xdr:col>
      <xdr:colOff>352425</xdr:colOff>
      <xdr:row>49</xdr:row>
      <xdr:rowOff>180976</xdr:rowOff>
    </xdr:to>
    <xdr:cxnSp macro="">
      <xdr:nvCxnSpPr>
        <xdr:cNvPr id="22" name="Straight Arrow Connector 21"/>
        <xdr:cNvCxnSpPr/>
      </xdr:nvCxnSpPr>
      <xdr:spPr>
        <a:xfrm flipV="1">
          <a:off x="2295525" y="5734050"/>
          <a:ext cx="2933700" cy="2638426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36</xdr:row>
      <xdr:rowOff>38100</xdr:rowOff>
    </xdr:from>
    <xdr:to>
      <xdr:col>10</xdr:col>
      <xdr:colOff>400050</xdr:colOff>
      <xdr:row>45</xdr:row>
      <xdr:rowOff>142875</xdr:rowOff>
    </xdr:to>
    <xdr:cxnSp macro="">
      <xdr:nvCxnSpPr>
        <xdr:cNvPr id="23" name="Straight Arrow Connector 22"/>
        <xdr:cNvCxnSpPr/>
      </xdr:nvCxnSpPr>
      <xdr:spPr>
        <a:xfrm>
          <a:off x="5248275" y="5753100"/>
          <a:ext cx="1247775" cy="1819275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30</xdr:row>
      <xdr:rowOff>38100</xdr:rowOff>
    </xdr:from>
    <xdr:to>
      <xdr:col>16</xdr:col>
      <xdr:colOff>171450</xdr:colOff>
      <xdr:row>45</xdr:row>
      <xdr:rowOff>152400</xdr:rowOff>
    </xdr:to>
    <xdr:cxnSp macro="">
      <xdr:nvCxnSpPr>
        <xdr:cNvPr id="24" name="Straight Arrow Connector 23"/>
        <xdr:cNvCxnSpPr/>
      </xdr:nvCxnSpPr>
      <xdr:spPr>
        <a:xfrm flipV="1">
          <a:off x="6505575" y="4610100"/>
          <a:ext cx="3419475" cy="29718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40</xdr:row>
      <xdr:rowOff>9525</xdr:rowOff>
    </xdr:from>
    <xdr:to>
      <xdr:col>10</xdr:col>
      <xdr:colOff>0</xdr:colOff>
      <xdr:row>40</xdr:row>
      <xdr:rowOff>47625</xdr:rowOff>
    </xdr:to>
    <xdr:cxnSp macro="">
      <xdr:nvCxnSpPr>
        <xdr:cNvPr id="26" name="Straight Connector 25"/>
        <xdr:cNvCxnSpPr/>
      </xdr:nvCxnSpPr>
      <xdr:spPr>
        <a:xfrm>
          <a:off x="3648075" y="6486525"/>
          <a:ext cx="2447925" cy="381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42</xdr:row>
      <xdr:rowOff>85725</xdr:rowOff>
    </xdr:from>
    <xdr:to>
      <xdr:col>10</xdr:col>
      <xdr:colOff>66675</xdr:colOff>
      <xdr:row>42</xdr:row>
      <xdr:rowOff>142875</xdr:rowOff>
    </xdr:to>
    <xdr:cxnSp macro="">
      <xdr:nvCxnSpPr>
        <xdr:cNvPr id="27" name="Straight Connector 26"/>
        <xdr:cNvCxnSpPr/>
      </xdr:nvCxnSpPr>
      <xdr:spPr>
        <a:xfrm>
          <a:off x="3324225" y="6943725"/>
          <a:ext cx="2838450" cy="5715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44</xdr:row>
      <xdr:rowOff>28575</xdr:rowOff>
    </xdr:from>
    <xdr:to>
      <xdr:col>10</xdr:col>
      <xdr:colOff>200025</xdr:colOff>
      <xdr:row>44</xdr:row>
      <xdr:rowOff>66675</xdr:rowOff>
    </xdr:to>
    <xdr:cxnSp macro="">
      <xdr:nvCxnSpPr>
        <xdr:cNvPr id="29" name="Straight Connector 28"/>
        <xdr:cNvCxnSpPr/>
      </xdr:nvCxnSpPr>
      <xdr:spPr>
        <a:xfrm>
          <a:off x="3019425" y="8429625"/>
          <a:ext cx="3276600" cy="38100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45</xdr:row>
      <xdr:rowOff>123825</xdr:rowOff>
    </xdr:from>
    <xdr:to>
      <xdr:col>10</xdr:col>
      <xdr:colOff>400050</xdr:colOff>
      <xdr:row>45</xdr:row>
      <xdr:rowOff>152400</xdr:rowOff>
    </xdr:to>
    <xdr:cxnSp macro="">
      <xdr:nvCxnSpPr>
        <xdr:cNvPr id="30" name="Straight Connector 29"/>
        <xdr:cNvCxnSpPr/>
      </xdr:nvCxnSpPr>
      <xdr:spPr>
        <a:xfrm>
          <a:off x="2705100" y="8715375"/>
          <a:ext cx="3790950" cy="28575"/>
        </a:xfrm>
        <a:prstGeom prst="line">
          <a:avLst/>
        </a:prstGeom>
        <a:ln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35</xdr:row>
      <xdr:rowOff>133350</xdr:rowOff>
    </xdr:from>
    <xdr:to>
      <xdr:col>15</xdr:col>
      <xdr:colOff>304800</xdr:colOff>
      <xdr:row>36</xdr:row>
      <xdr:rowOff>0</xdr:rowOff>
    </xdr:to>
    <xdr:cxnSp macro="">
      <xdr:nvCxnSpPr>
        <xdr:cNvPr id="31" name="Straight Connector 30"/>
        <xdr:cNvCxnSpPr/>
      </xdr:nvCxnSpPr>
      <xdr:spPr>
        <a:xfrm>
          <a:off x="6743700" y="6819900"/>
          <a:ext cx="2905125" cy="57150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34</xdr:row>
      <xdr:rowOff>19050</xdr:rowOff>
    </xdr:from>
    <xdr:to>
      <xdr:col>15</xdr:col>
      <xdr:colOff>190500</xdr:colOff>
      <xdr:row>34</xdr:row>
      <xdr:rowOff>76200</xdr:rowOff>
    </xdr:to>
    <xdr:cxnSp macro="">
      <xdr:nvCxnSpPr>
        <xdr:cNvPr id="34" name="Straight Connector 33"/>
        <xdr:cNvCxnSpPr/>
      </xdr:nvCxnSpPr>
      <xdr:spPr>
        <a:xfrm>
          <a:off x="6496050" y="5353050"/>
          <a:ext cx="2838450" cy="57150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32</xdr:row>
      <xdr:rowOff>142875</xdr:rowOff>
    </xdr:from>
    <xdr:to>
      <xdr:col>15</xdr:col>
      <xdr:colOff>552450</xdr:colOff>
      <xdr:row>33</xdr:row>
      <xdr:rowOff>9525</xdr:rowOff>
    </xdr:to>
    <xdr:cxnSp macro="">
      <xdr:nvCxnSpPr>
        <xdr:cNvPr id="35" name="Straight Connector 34"/>
        <xdr:cNvCxnSpPr/>
      </xdr:nvCxnSpPr>
      <xdr:spPr>
        <a:xfrm>
          <a:off x="6858000" y="5095875"/>
          <a:ext cx="2838450" cy="57150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352425</xdr:colOff>
      <xdr:row>30</xdr:row>
      <xdr:rowOff>152400</xdr:rowOff>
    </xdr:from>
    <xdr:to>
      <xdr:col>16</xdr:col>
      <xdr:colOff>142875</xdr:colOff>
      <xdr:row>31</xdr:row>
      <xdr:rowOff>19050</xdr:rowOff>
    </xdr:to>
    <xdr:cxnSp macro="">
      <xdr:nvCxnSpPr>
        <xdr:cNvPr id="36" name="Straight Connector 35"/>
        <xdr:cNvCxnSpPr/>
      </xdr:nvCxnSpPr>
      <xdr:spPr>
        <a:xfrm>
          <a:off x="7058025" y="4724400"/>
          <a:ext cx="2838450" cy="57150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34</xdr:row>
      <xdr:rowOff>142875</xdr:rowOff>
    </xdr:from>
    <xdr:to>
      <xdr:col>18</xdr:col>
      <xdr:colOff>304800</xdr:colOff>
      <xdr:row>34</xdr:row>
      <xdr:rowOff>180975</xdr:rowOff>
    </xdr:to>
    <xdr:cxnSp macro="">
      <xdr:nvCxnSpPr>
        <xdr:cNvPr id="37" name="Straight Connector 36"/>
        <xdr:cNvCxnSpPr/>
      </xdr:nvCxnSpPr>
      <xdr:spPr>
        <a:xfrm>
          <a:off x="8829675" y="6638925"/>
          <a:ext cx="2447925" cy="38100"/>
        </a:xfrm>
        <a:prstGeom prst="line">
          <a:avLst/>
        </a:prstGeom>
        <a:ln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590550</xdr:colOff>
      <xdr:row>33</xdr:row>
      <xdr:rowOff>95250</xdr:rowOff>
    </xdr:from>
    <xdr:to>
      <xdr:col>18</xdr:col>
      <xdr:colOff>314325</xdr:colOff>
      <xdr:row>33</xdr:row>
      <xdr:rowOff>142875</xdr:rowOff>
    </xdr:to>
    <xdr:cxnSp macro="">
      <xdr:nvCxnSpPr>
        <xdr:cNvPr id="38" name="Straight Connector 37"/>
        <xdr:cNvCxnSpPr/>
      </xdr:nvCxnSpPr>
      <xdr:spPr>
        <a:xfrm>
          <a:off x="9124950" y="6400800"/>
          <a:ext cx="2162175" cy="47625"/>
        </a:xfrm>
        <a:prstGeom prst="line">
          <a:avLst/>
        </a:prstGeom>
        <a:ln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32</xdr:row>
      <xdr:rowOff>47625</xdr:rowOff>
    </xdr:from>
    <xdr:to>
      <xdr:col>19</xdr:col>
      <xdr:colOff>95250</xdr:colOff>
      <xdr:row>32</xdr:row>
      <xdr:rowOff>85725</xdr:rowOff>
    </xdr:to>
    <xdr:cxnSp macro="">
      <xdr:nvCxnSpPr>
        <xdr:cNvPr id="39" name="Straight Connector 38"/>
        <xdr:cNvCxnSpPr/>
      </xdr:nvCxnSpPr>
      <xdr:spPr>
        <a:xfrm>
          <a:off x="9229725" y="6162675"/>
          <a:ext cx="2447925" cy="38100"/>
        </a:xfrm>
        <a:prstGeom prst="line">
          <a:avLst/>
        </a:prstGeom>
        <a:ln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31</xdr:row>
      <xdr:rowOff>47625</xdr:rowOff>
    </xdr:from>
    <xdr:to>
      <xdr:col>19</xdr:col>
      <xdr:colOff>133350</xdr:colOff>
      <xdr:row>31</xdr:row>
      <xdr:rowOff>85725</xdr:rowOff>
    </xdr:to>
    <xdr:cxnSp macro="">
      <xdr:nvCxnSpPr>
        <xdr:cNvPr id="40" name="Straight Connector 39"/>
        <xdr:cNvCxnSpPr/>
      </xdr:nvCxnSpPr>
      <xdr:spPr>
        <a:xfrm>
          <a:off x="9267825" y="5972175"/>
          <a:ext cx="2447925" cy="38100"/>
        </a:xfrm>
        <a:prstGeom prst="line">
          <a:avLst/>
        </a:prstGeom>
        <a:ln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9525</xdr:rowOff>
    </xdr:from>
    <xdr:to>
      <xdr:col>8</xdr:col>
      <xdr:colOff>257175</xdr:colOff>
      <xdr:row>17</xdr:row>
      <xdr:rowOff>47625</xdr:rowOff>
    </xdr:to>
    <xdr:cxnSp macro="">
      <xdr:nvCxnSpPr>
        <xdr:cNvPr id="7" name="Straight Arrow Connector 6"/>
        <xdr:cNvCxnSpPr/>
      </xdr:nvCxnSpPr>
      <xdr:spPr>
        <a:xfrm>
          <a:off x="3200400" y="771525"/>
          <a:ext cx="1933575" cy="2514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7</xdr:row>
      <xdr:rowOff>104775</xdr:rowOff>
    </xdr:from>
    <xdr:to>
      <xdr:col>11</xdr:col>
      <xdr:colOff>66675</xdr:colOff>
      <xdr:row>17</xdr:row>
      <xdr:rowOff>47625</xdr:rowOff>
    </xdr:to>
    <xdr:cxnSp macro="">
      <xdr:nvCxnSpPr>
        <xdr:cNvPr id="8" name="Straight Arrow Connector 7"/>
        <xdr:cNvCxnSpPr/>
      </xdr:nvCxnSpPr>
      <xdr:spPr>
        <a:xfrm flipV="1">
          <a:off x="8210550" y="1247775"/>
          <a:ext cx="1609725" cy="1847850"/>
        </a:xfrm>
        <a:prstGeom prst="straightConnector1">
          <a:avLst/>
        </a:prstGeom>
        <a:ln w="28575">
          <a:prstDash val="lgDashDot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14</xdr:row>
      <xdr:rowOff>85725</xdr:rowOff>
    </xdr:from>
    <xdr:to>
      <xdr:col>10</xdr:col>
      <xdr:colOff>381000</xdr:colOff>
      <xdr:row>14</xdr:row>
      <xdr:rowOff>95250</xdr:rowOff>
    </xdr:to>
    <xdr:cxnSp macro="">
      <xdr:nvCxnSpPr>
        <xdr:cNvPr id="9" name="Straight Connector 8"/>
        <xdr:cNvCxnSpPr/>
      </xdr:nvCxnSpPr>
      <xdr:spPr>
        <a:xfrm>
          <a:off x="4067175" y="2752725"/>
          <a:ext cx="2409825" cy="952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11</xdr:row>
      <xdr:rowOff>85725</xdr:rowOff>
    </xdr:from>
    <xdr:to>
      <xdr:col>10</xdr:col>
      <xdr:colOff>361950</xdr:colOff>
      <xdr:row>11</xdr:row>
      <xdr:rowOff>95250</xdr:rowOff>
    </xdr:to>
    <xdr:cxnSp macro="">
      <xdr:nvCxnSpPr>
        <xdr:cNvPr id="10" name="Straight Connector 9"/>
        <xdr:cNvCxnSpPr/>
      </xdr:nvCxnSpPr>
      <xdr:spPr>
        <a:xfrm>
          <a:off x="3905250" y="2181225"/>
          <a:ext cx="2552700" cy="952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9</xdr:row>
      <xdr:rowOff>95250</xdr:rowOff>
    </xdr:from>
    <xdr:to>
      <xdr:col>10</xdr:col>
      <xdr:colOff>485775</xdr:colOff>
      <xdr:row>9</xdr:row>
      <xdr:rowOff>123825</xdr:rowOff>
    </xdr:to>
    <xdr:cxnSp macro="">
      <xdr:nvCxnSpPr>
        <xdr:cNvPr id="11" name="Straight Connector 10"/>
        <xdr:cNvCxnSpPr/>
      </xdr:nvCxnSpPr>
      <xdr:spPr>
        <a:xfrm>
          <a:off x="3905250" y="1809750"/>
          <a:ext cx="2676525" cy="2857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7</xdr:row>
      <xdr:rowOff>152400</xdr:rowOff>
    </xdr:from>
    <xdr:to>
      <xdr:col>10</xdr:col>
      <xdr:colOff>600075</xdr:colOff>
      <xdr:row>7</xdr:row>
      <xdr:rowOff>180975</xdr:rowOff>
    </xdr:to>
    <xdr:cxnSp macro="">
      <xdr:nvCxnSpPr>
        <xdr:cNvPr id="12" name="Straight Connector 11"/>
        <xdr:cNvCxnSpPr/>
      </xdr:nvCxnSpPr>
      <xdr:spPr>
        <a:xfrm>
          <a:off x="6810375" y="1295400"/>
          <a:ext cx="2933700" cy="2857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10</xdr:row>
      <xdr:rowOff>13871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191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57150</xdr:colOff>
      <xdr:row>2</xdr:row>
      <xdr:rowOff>76200</xdr:rowOff>
    </xdr:from>
    <xdr:to>
      <xdr:col>18</xdr:col>
      <xdr:colOff>447675</xdr:colOff>
      <xdr:row>12</xdr:row>
      <xdr:rowOff>19050</xdr:rowOff>
    </xdr:to>
    <xdr:cxnSp macro="">
      <xdr:nvCxnSpPr>
        <xdr:cNvPr id="21" name="Straight Arrow Connector 20"/>
        <xdr:cNvCxnSpPr/>
      </xdr:nvCxnSpPr>
      <xdr:spPr>
        <a:xfrm flipV="1">
          <a:off x="10420350" y="1790700"/>
          <a:ext cx="1609725" cy="1847850"/>
        </a:xfrm>
        <a:prstGeom prst="straightConnector1">
          <a:avLst/>
        </a:prstGeom>
        <a:ln w="28575">
          <a:prstDash val="solid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428625</xdr:colOff>
      <xdr:row>2</xdr:row>
      <xdr:rowOff>76200</xdr:rowOff>
    </xdr:from>
    <xdr:to>
      <xdr:col>22</xdr:col>
      <xdr:colOff>76200</xdr:colOff>
      <xdr:row>17</xdr:row>
      <xdr:rowOff>38100</xdr:rowOff>
    </xdr:to>
    <xdr:cxnSp macro="">
      <xdr:nvCxnSpPr>
        <xdr:cNvPr id="22" name="Straight Arrow Connector 21"/>
        <xdr:cNvCxnSpPr/>
      </xdr:nvCxnSpPr>
      <xdr:spPr>
        <a:xfrm>
          <a:off x="11401425" y="457200"/>
          <a:ext cx="2085975" cy="2819400"/>
        </a:xfrm>
        <a:prstGeom prst="straightConnector1">
          <a:avLst/>
        </a:prstGeom>
        <a:ln w="38100">
          <a:solidFill>
            <a:srgbClr val="0070C0"/>
          </a:solidFill>
          <a:prstDash val="lgDashDotDot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152400</xdr:colOff>
      <xdr:row>2</xdr:row>
      <xdr:rowOff>9525</xdr:rowOff>
    </xdr:from>
    <xdr:to>
      <xdr:col>30</xdr:col>
      <xdr:colOff>257175</xdr:colOff>
      <xdr:row>15</xdr:row>
      <xdr:rowOff>47625</xdr:rowOff>
    </xdr:to>
    <xdr:cxnSp macro="">
      <xdr:nvCxnSpPr>
        <xdr:cNvPr id="26" name="Straight Arrow Connector 25"/>
        <xdr:cNvCxnSpPr/>
      </xdr:nvCxnSpPr>
      <xdr:spPr>
        <a:xfrm>
          <a:off x="3200400" y="771525"/>
          <a:ext cx="1933575" cy="2514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285750</xdr:colOff>
      <xdr:row>5</xdr:row>
      <xdr:rowOff>104775</xdr:rowOff>
    </xdr:from>
    <xdr:to>
      <xdr:col>33</xdr:col>
      <xdr:colOff>66675</xdr:colOff>
      <xdr:row>15</xdr:row>
      <xdr:rowOff>47625</xdr:rowOff>
    </xdr:to>
    <xdr:cxnSp macro="">
      <xdr:nvCxnSpPr>
        <xdr:cNvPr id="27" name="Straight Arrow Connector 26"/>
        <xdr:cNvCxnSpPr/>
      </xdr:nvCxnSpPr>
      <xdr:spPr>
        <a:xfrm flipV="1">
          <a:off x="5162550" y="1438275"/>
          <a:ext cx="1609725" cy="1847850"/>
        </a:xfrm>
        <a:prstGeom prst="straightConnector1">
          <a:avLst/>
        </a:prstGeom>
        <a:ln w="28575">
          <a:prstDash val="solid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209550</xdr:colOff>
      <xdr:row>20</xdr:row>
      <xdr:rowOff>171450</xdr:rowOff>
    </xdr:from>
    <xdr:to>
      <xdr:col>36</xdr:col>
      <xdr:colOff>180975</xdr:colOff>
      <xdr:row>20</xdr:row>
      <xdr:rowOff>180975</xdr:rowOff>
    </xdr:to>
    <xdr:cxnSp macro="">
      <xdr:nvCxnSpPr>
        <xdr:cNvPr id="29" name="Straight Connector 28"/>
        <xdr:cNvCxnSpPr/>
      </xdr:nvCxnSpPr>
      <xdr:spPr>
        <a:xfrm>
          <a:off x="19716750" y="3981450"/>
          <a:ext cx="2409825" cy="9525"/>
        </a:xfrm>
        <a:prstGeom prst="line">
          <a:avLst/>
        </a:prstGeom>
        <a:ln w="3175"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16</xdr:row>
      <xdr:rowOff>142875</xdr:rowOff>
    </xdr:from>
    <xdr:to>
      <xdr:col>35</xdr:col>
      <xdr:colOff>285750</xdr:colOff>
      <xdr:row>16</xdr:row>
      <xdr:rowOff>152400</xdr:rowOff>
    </xdr:to>
    <xdr:cxnSp macro="">
      <xdr:nvCxnSpPr>
        <xdr:cNvPr id="32" name="Straight Connector 31"/>
        <xdr:cNvCxnSpPr/>
      </xdr:nvCxnSpPr>
      <xdr:spPr>
        <a:xfrm>
          <a:off x="19535775" y="3190875"/>
          <a:ext cx="2085975" cy="9525"/>
        </a:xfrm>
        <a:prstGeom prst="line">
          <a:avLst/>
        </a:prstGeom>
        <a:ln w="3175"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590550</xdr:colOff>
      <xdr:row>17</xdr:row>
      <xdr:rowOff>161925</xdr:rowOff>
    </xdr:from>
    <xdr:to>
      <xdr:col>35</xdr:col>
      <xdr:colOff>457200</xdr:colOff>
      <xdr:row>17</xdr:row>
      <xdr:rowOff>180975</xdr:rowOff>
    </xdr:to>
    <xdr:cxnSp macro="">
      <xdr:nvCxnSpPr>
        <xdr:cNvPr id="33" name="Straight Connector 32"/>
        <xdr:cNvCxnSpPr/>
      </xdr:nvCxnSpPr>
      <xdr:spPr>
        <a:xfrm>
          <a:off x="19488150" y="3400425"/>
          <a:ext cx="2305050" cy="19050"/>
        </a:xfrm>
        <a:prstGeom prst="line">
          <a:avLst/>
        </a:prstGeom>
        <a:ln w="3175"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19</xdr:row>
      <xdr:rowOff>85725</xdr:rowOff>
    </xdr:from>
    <xdr:to>
      <xdr:col>36</xdr:col>
      <xdr:colOff>76200</xdr:colOff>
      <xdr:row>19</xdr:row>
      <xdr:rowOff>85725</xdr:rowOff>
    </xdr:to>
    <xdr:cxnSp macro="">
      <xdr:nvCxnSpPr>
        <xdr:cNvPr id="34" name="Straight Connector 33"/>
        <xdr:cNvCxnSpPr/>
      </xdr:nvCxnSpPr>
      <xdr:spPr>
        <a:xfrm>
          <a:off x="19526250" y="3705225"/>
          <a:ext cx="2495550" cy="0"/>
        </a:xfrm>
        <a:prstGeom prst="line">
          <a:avLst/>
        </a:prstGeom>
        <a:ln w="3175"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5</xdr:row>
      <xdr:rowOff>133350</xdr:rowOff>
    </xdr:from>
    <xdr:to>
      <xdr:col>36</xdr:col>
      <xdr:colOff>257175</xdr:colOff>
      <xdr:row>20</xdr:row>
      <xdr:rowOff>104775</xdr:rowOff>
    </xdr:to>
    <xdr:cxnSp macro="">
      <xdr:nvCxnSpPr>
        <xdr:cNvPr id="35" name="Straight Arrow Connector 34"/>
        <xdr:cNvCxnSpPr/>
      </xdr:nvCxnSpPr>
      <xdr:spPr>
        <a:xfrm>
          <a:off x="20126325" y="1085850"/>
          <a:ext cx="2076450" cy="2828925"/>
        </a:xfrm>
        <a:prstGeom prst="straightConnector1">
          <a:avLst/>
        </a:prstGeom>
        <a:ln w="38100">
          <a:solidFill>
            <a:srgbClr val="0070C0"/>
          </a:solidFill>
          <a:prstDash val="lgDashDotDot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571500</xdr:colOff>
      <xdr:row>14</xdr:row>
      <xdr:rowOff>114300</xdr:rowOff>
    </xdr:from>
    <xdr:to>
      <xdr:col>22</xdr:col>
      <xdr:colOff>66675</xdr:colOff>
      <xdr:row>14</xdr:row>
      <xdr:rowOff>123825</xdr:rowOff>
    </xdr:to>
    <xdr:cxnSp macro="">
      <xdr:nvCxnSpPr>
        <xdr:cNvPr id="36" name="Straight Connector 35"/>
        <xdr:cNvCxnSpPr/>
      </xdr:nvCxnSpPr>
      <xdr:spPr>
        <a:xfrm>
          <a:off x="11544300" y="2781300"/>
          <a:ext cx="1933575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523875</xdr:colOff>
      <xdr:row>13</xdr:row>
      <xdr:rowOff>114300</xdr:rowOff>
    </xdr:from>
    <xdr:to>
      <xdr:col>22</xdr:col>
      <xdr:colOff>133350</xdr:colOff>
      <xdr:row>13</xdr:row>
      <xdr:rowOff>123825</xdr:rowOff>
    </xdr:to>
    <xdr:cxnSp macro="">
      <xdr:nvCxnSpPr>
        <xdr:cNvPr id="37" name="Straight Connector 36"/>
        <xdr:cNvCxnSpPr/>
      </xdr:nvCxnSpPr>
      <xdr:spPr>
        <a:xfrm>
          <a:off x="11496675" y="2590800"/>
          <a:ext cx="2047875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581025</xdr:colOff>
      <xdr:row>16</xdr:row>
      <xdr:rowOff>114300</xdr:rowOff>
    </xdr:from>
    <xdr:to>
      <xdr:col>22</xdr:col>
      <xdr:colOff>123825</xdr:colOff>
      <xdr:row>16</xdr:row>
      <xdr:rowOff>123825</xdr:rowOff>
    </xdr:to>
    <xdr:cxnSp macro="">
      <xdr:nvCxnSpPr>
        <xdr:cNvPr id="38" name="Straight Connector 37"/>
        <xdr:cNvCxnSpPr/>
      </xdr:nvCxnSpPr>
      <xdr:spPr>
        <a:xfrm>
          <a:off x="10944225" y="3162300"/>
          <a:ext cx="2590800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17</xdr:row>
      <xdr:rowOff>114300</xdr:rowOff>
    </xdr:from>
    <xdr:to>
      <xdr:col>22</xdr:col>
      <xdr:colOff>133350</xdr:colOff>
      <xdr:row>17</xdr:row>
      <xdr:rowOff>142875</xdr:rowOff>
    </xdr:to>
    <xdr:cxnSp macro="">
      <xdr:nvCxnSpPr>
        <xdr:cNvPr id="39" name="Straight Connector 38"/>
        <xdr:cNvCxnSpPr/>
      </xdr:nvCxnSpPr>
      <xdr:spPr>
        <a:xfrm>
          <a:off x="10972800" y="3352800"/>
          <a:ext cx="2571750" cy="2857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27</xdr:row>
      <xdr:rowOff>9525</xdr:rowOff>
    </xdr:from>
    <xdr:to>
      <xdr:col>18</xdr:col>
      <xdr:colOff>257175</xdr:colOff>
      <xdr:row>40</xdr:row>
      <xdr:rowOff>47625</xdr:rowOff>
    </xdr:to>
    <xdr:cxnSp macro="">
      <xdr:nvCxnSpPr>
        <xdr:cNvPr id="48" name="Straight Arrow Connector 47"/>
        <xdr:cNvCxnSpPr/>
      </xdr:nvCxnSpPr>
      <xdr:spPr>
        <a:xfrm>
          <a:off x="16611600" y="390525"/>
          <a:ext cx="1933575" cy="2514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285750</xdr:colOff>
      <xdr:row>30</xdr:row>
      <xdr:rowOff>104775</xdr:rowOff>
    </xdr:from>
    <xdr:to>
      <xdr:col>21</xdr:col>
      <xdr:colOff>66675</xdr:colOff>
      <xdr:row>40</xdr:row>
      <xdr:rowOff>47625</xdr:rowOff>
    </xdr:to>
    <xdr:cxnSp macro="">
      <xdr:nvCxnSpPr>
        <xdr:cNvPr id="49" name="Straight Arrow Connector 48"/>
        <xdr:cNvCxnSpPr/>
      </xdr:nvCxnSpPr>
      <xdr:spPr>
        <a:xfrm flipV="1">
          <a:off x="18573750" y="1057275"/>
          <a:ext cx="1609725" cy="1847850"/>
        </a:xfrm>
        <a:prstGeom prst="straightConnector1">
          <a:avLst/>
        </a:prstGeom>
        <a:ln w="28575">
          <a:prstDash val="solid"/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200025</xdr:colOff>
      <xdr:row>45</xdr:row>
      <xdr:rowOff>142875</xdr:rowOff>
    </xdr:from>
    <xdr:to>
      <xdr:col>24</xdr:col>
      <xdr:colOff>171450</xdr:colOff>
      <xdr:row>45</xdr:row>
      <xdr:rowOff>152400</xdr:rowOff>
    </xdr:to>
    <xdr:cxnSp macro="">
      <xdr:nvCxnSpPr>
        <xdr:cNvPr id="50" name="Straight Connector 49"/>
        <xdr:cNvCxnSpPr/>
      </xdr:nvCxnSpPr>
      <xdr:spPr>
        <a:xfrm>
          <a:off x="12392025" y="8715375"/>
          <a:ext cx="2409825" cy="9525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419100</xdr:colOff>
      <xdr:row>41</xdr:row>
      <xdr:rowOff>104775</xdr:rowOff>
    </xdr:from>
    <xdr:to>
      <xdr:col>24</xdr:col>
      <xdr:colOff>66675</xdr:colOff>
      <xdr:row>41</xdr:row>
      <xdr:rowOff>114300</xdr:rowOff>
    </xdr:to>
    <xdr:cxnSp macro="">
      <xdr:nvCxnSpPr>
        <xdr:cNvPr id="51" name="Straight Connector 50"/>
        <xdr:cNvCxnSpPr/>
      </xdr:nvCxnSpPr>
      <xdr:spPr>
        <a:xfrm>
          <a:off x="12611100" y="7915275"/>
          <a:ext cx="2085975" cy="9525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42</xdr:row>
      <xdr:rowOff>152400</xdr:rowOff>
    </xdr:from>
    <xdr:to>
      <xdr:col>23</xdr:col>
      <xdr:colOff>552450</xdr:colOff>
      <xdr:row>42</xdr:row>
      <xdr:rowOff>171450</xdr:rowOff>
    </xdr:to>
    <xdr:cxnSp macro="">
      <xdr:nvCxnSpPr>
        <xdr:cNvPr id="52" name="Straight Connector 51"/>
        <xdr:cNvCxnSpPr/>
      </xdr:nvCxnSpPr>
      <xdr:spPr>
        <a:xfrm>
          <a:off x="12268200" y="8153400"/>
          <a:ext cx="2305050" cy="19050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44</xdr:row>
      <xdr:rowOff>85725</xdr:rowOff>
    </xdr:from>
    <xdr:to>
      <xdr:col>24</xdr:col>
      <xdr:colOff>76200</xdr:colOff>
      <xdr:row>44</xdr:row>
      <xdr:rowOff>85725</xdr:rowOff>
    </xdr:to>
    <xdr:cxnSp macro="">
      <xdr:nvCxnSpPr>
        <xdr:cNvPr id="53" name="Straight Connector 52"/>
        <xdr:cNvCxnSpPr/>
      </xdr:nvCxnSpPr>
      <xdr:spPr>
        <a:xfrm>
          <a:off x="19526250" y="3705225"/>
          <a:ext cx="2495550" cy="0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30</xdr:row>
      <xdr:rowOff>133350</xdr:rowOff>
    </xdr:from>
    <xdr:to>
      <xdr:col>24</xdr:col>
      <xdr:colOff>257175</xdr:colOff>
      <xdr:row>45</xdr:row>
      <xdr:rowOff>104775</xdr:rowOff>
    </xdr:to>
    <xdr:cxnSp macro="">
      <xdr:nvCxnSpPr>
        <xdr:cNvPr id="54" name="Straight Arrow Connector 53"/>
        <xdr:cNvCxnSpPr/>
      </xdr:nvCxnSpPr>
      <xdr:spPr>
        <a:xfrm>
          <a:off x="20126325" y="1085850"/>
          <a:ext cx="2076450" cy="2828925"/>
        </a:xfrm>
        <a:prstGeom prst="straightConnector1">
          <a:avLst/>
        </a:prstGeom>
        <a:ln w="38100">
          <a:solidFill>
            <a:srgbClr val="0070C0"/>
          </a:solidFill>
          <a:prstDash val="lgDashDotDot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447675</xdr:colOff>
      <xdr:row>40</xdr:row>
      <xdr:rowOff>76200</xdr:rowOff>
    </xdr:from>
    <xdr:to>
      <xdr:col>25</xdr:col>
      <xdr:colOff>57150</xdr:colOff>
      <xdr:row>40</xdr:row>
      <xdr:rowOff>85725</xdr:rowOff>
    </xdr:to>
    <xdr:cxnSp macro="">
      <xdr:nvCxnSpPr>
        <xdr:cNvPr id="59" name="Straight Connector 58"/>
        <xdr:cNvCxnSpPr/>
      </xdr:nvCxnSpPr>
      <xdr:spPr>
        <a:xfrm>
          <a:off x="13249275" y="7696200"/>
          <a:ext cx="2047875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590550</xdr:colOff>
      <xdr:row>42</xdr:row>
      <xdr:rowOff>38100</xdr:rowOff>
    </xdr:from>
    <xdr:to>
      <xdr:col>25</xdr:col>
      <xdr:colOff>200025</xdr:colOff>
      <xdr:row>42</xdr:row>
      <xdr:rowOff>47625</xdr:rowOff>
    </xdr:to>
    <xdr:cxnSp macro="">
      <xdr:nvCxnSpPr>
        <xdr:cNvPr id="61" name="Straight Connector 60"/>
        <xdr:cNvCxnSpPr/>
      </xdr:nvCxnSpPr>
      <xdr:spPr>
        <a:xfrm>
          <a:off x="13392150" y="8039100"/>
          <a:ext cx="2047875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304800</xdr:colOff>
      <xdr:row>43</xdr:row>
      <xdr:rowOff>152400</xdr:rowOff>
    </xdr:from>
    <xdr:to>
      <xdr:col>25</xdr:col>
      <xdr:colOff>523875</xdr:colOff>
      <xdr:row>43</xdr:row>
      <xdr:rowOff>161925</xdr:rowOff>
    </xdr:to>
    <xdr:cxnSp macro="">
      <xdr:nvCxnSpPr>
        <xdr:cNvPr id="62" name="Straight Connector 61"/>
        <xdr:cNvCxnSpPr/>
      </xdr:nvCxnSpPr>
      <xdr:spPr>
        <a:xfrm>
          <a:off x="13716000" y="8343900"/>
          <a:ext cx="2047875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419100</xdr:colOff>
      <xdr:row>45</xdr:row>
      <xdr:rowOff>19050</xdr:rowOff>
    </xdr:from>
    <xdr:to>
      <xdr:col>26</xdr:col>
      <xdr:colOff>28575</xdr:colOff>
      <xdr:row>45</xdr:row>
      <xdr:rowOff>28575</xdr:rowOff>
    </xdr:to>
    <xdr:cxnSp macro="">
      <xdr:nvCxnSpPr>
        <xdr:cNvPr id="63" name="Straight Connector 62"/>
        <xdr:cNvCxnSpPr/>
      </xdr:nvCxnSpPr>
      <xdr:spPr>
        <a:xfrm>
          <a:off x="13830300" y="8591550"/>
          <a:ext cx="2047875" cy="9525"/>
        </a:xfrm>
        <a:prstGeom prst="line">
          <a:avLst/>
        </a:prstGeom>
        <a:ln>
          <a:prstDash val="sys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304800</xdr:colOff>
      <xdr:row>37</xdr:row>
      <xdr:rowOff>19050</xdr:rowOff>
    </xdr:from>
    <xdr:to>
      <xdr:col>20</xdr:col>
      <xdr:colOff>276225</xdr:colOff>
      <xdr:row>37</xdr:row>
      <xdr:rowOff>28575</xdr:rowOff>
    </xdr:to>
    <xdr:cxnSp macro="">
      <xdr:nvCxnSpPr>
        <xdr:cNvPr id="64" name="Straight Connector 63"/>
        <xdr:cNvCxnSpPr/>
      </xdr:nvCxnSpPr>
      <xdr:spPr>
        <a:xfrm>
          <a:off x="10058400" y="7067550"/>
          <a:ext cx="2409825" cy="952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142875</xdr:colOff>
      <xdr:row>34</xdr:row>
      <xdr:rowOff>161925</xdr:rowOff>
    </xdr:from>
    <xdr:to>
      <xdr:col>20</xdr:col>
      <xdr:colOff>257175</xdr:colOff>
      <xdr:row>34</xdr:row>
      <xdr:rowOff>171450</xdr:rowOff>
    </xdr:to>
    <xdr:cxnSp macro="">
      <xdr:nvCxnSpPr>
        <xdr:cNvPr id="65" name="Straight Connector 64"/>
        <xdr:cNvCxnSpPr/>
      </xdr:nvCxnSpPr>
      <xdr:spPr>
        <a:xfrm>
          <a:off x="9896475" y="6638925"/>
          <a:ext cx="2552700" cy="952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33</xdr:row>
      <xdr:rowOff>19050</xdr:rowOff>
    </xdr:from>
    <xdr:to>
      <xdr:col>20</xdr:col>
      <xdr:colOff>409575</xdr:colOff>
      <xdr:row>33</xdr:row>
      <xdr:rowOff>47625</xdr:rowOff>
    </xdr:to>
    <xdr:cxnSp macro="">
      <xdr:nvCxnSpPr>
        <xdr:cNvPr id="66" name="Straight Connector 65"/>
        <xdr:cNvCxnSpPr/>
      </xdr:nvCxnSpPr>
      <xdr:spPr>
        <a:xfrm>
          <a:off x="9925050" y="6305550"/>
          <a:ext cx="2676525" cy="2857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31</xdr:row>
      <xdr:rowOff>28575</xdr:rowOff>
    </xdr:from>
    <xdr:to>
      <xdr:col>20</xdr:col>
      <xdr:colOff>552450</xdr:colOff>
      <xdr:row>31</xdr:row>
      <xdr:rowOff>57150</xdr:rowOff>
    </xdr:to>
    <xdr:cxnSp macro="">
      <xdr:nvCxnSpPr>
        <xdr:cNvPr id="67" name="Straight Connector 66"/>
        <xdr:cNvCxnSpPr/>
      </xdr:nvCxnSpPr>
      <xdr:spPr>
        <a:xfrm>
          <a:off x="9810750" y="5934075"/>
          <a:ext cx="2933700" cy="28575"/>
        </a:xfrm>
        <a:prstGeom prst="line">
          <a:avLst/>
        </a:prstGeom>
        <a:ln w="3175">
          <a:solidFill>
            <a:schemeClr val="bg1"/>
          </a:solidFill>
          <a:prstDash val="sys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oursetrainer.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F21" activeCellId="1" sqref="A4:P20 F4:O21"/>
    </sheetView>
  </sheetViews>
  <sheetFormatPr defaultRowHeight="15" x14ac:dyDescent="0.25"/>
  <sheetData>
    <row r="1" spans="1:18" ht="15" customHeight="1" x14ac:dyDescent="0.25">
      <c r="A1" s="1"/>
      <c r="B1" s="1"/>
      <c r="C1" s="3"/>
      <c r="D1" s="3"/>
      <c r="E1" s="3"/>
      <c r="F1" s="50" t="s">
        <v>20</v>
      </c>
      <c r="G1" s="51"/>
      <c r="H1" s="51"/>
      <c r="I1" s="51"/>
      <c r="J1" s="51"/>
      <c r="K1" s="51"/>
      <c r="L1" s="51"/>
      <c r="M1" s="51"/>
      <c r="N1" s="51"/>
      <c r="O1" s="51"/>
      <c r="P1" s="3"/>
      <c r="Q1" s="2"/>
      <c r="R1" s="2"/>
    </row>
    <row r="2" spans="1:18" ht="15" customHeight="1" x14ac:dyDescent="0.25">
      <c r="A2" s="1"/>
      <c r="B2" s="1"/>
      <c r="C2" s="3"/>
      <c r="D2" s="3"/>
      <c r="E2" s="3"/>
      <c r="F2" s="51"/>
      <c r="G2" s="51"/>
      <c r="H2" s="51"/>
      <c r="I2" s="51"/>
      <c r="J2" s="51"/>
      <c r="K2" s="51"/>
      <c r="L2" s="51"/>
      <c r="M2" s="51"/>
      <c r="N2" s="51"/>
      <c r="O2" s="51"/>
      <c r="P2" s="3"/>
      <c r="Q2" s="2"/>
      <c r="R2" s="2"/>
    </row>
    <row r="3" spans="1:18" ht="15" customHeight="1" x14ac:dyDescent="0.25">
      <c r="A3" s="1"/>
      <c r="B3" s="1"/>
      <c r="C3" s="3"/>
      <c r="D3" s="3"/>
      <c r="E3" s="3"/>
      <c r="F3" s="51"/>
      <c r="G3" s="51"/>
      <c r="H3" s="51"/>
      <c r="I3" s="51"/>
      <c r="J3" s="51"/>
      <c r="K3" s="51"/>
      <c r="L3" s="51"/>
      <c r="M3" s="51"/>
      <c r="N3" s="51"/>
      <c r="O3" s="51"/>
      <c r="P3" s="3"/>
      <c r="Q3" s="2"/>
      <c r="R3" s="2"/>
    </row>
    <row r="4" spans="1:18" ht="15" customHeight="1" x14ac:dyDescent="0.25">
      <c r="A4" s="1"/>
      <c r="B4" s="1"/>
      <c r="C4" s="3"/>
      <c r="D4" s="3"/>
      <c r="E4" s="3"/>
      <c r="F4" s="52" t="s">
        <v>21</v>
      </c>
      <c r="G4" s="53"/>
      <c r="H4" s="53"/>
      <c r="I4" s="53"/>
      <c r="J4" s="53"/>
      <c r="K4" s="53"/>
      <c r="L4" s="53"/>
      <c r="M4" s="53"/>
      <c r="N4" s="53"/>
      <c r="O4" s="53"/>
      <c r="P4" s="3"/>
      <c r="Q4" s="2"/>
      <c r="R4" s="2"/>
    </row>
    <row r="5" spans="1:18" ht="15" customHeight="1" x14ac:dyDescent="0.25">
      <c r="A5" s="1"/>
      <c r="B5" s="1"/>
      <c r="C5" s="3"/>
      <c r="D5" s="3"/>
      <c r="E5" s="3"/>
      <c r="F5" s="53"/>
      <c r="G5" s="53"/>
      <c r="H5" s="53"/>
      <c r="I5" s="53"/>
      <c r="J5" s="53"/>
      <c r="K5" s="53"/>
      <c r="L5" s="53"/>
      <c r="M5" s="53"/>
      <c r="N5" s="53"/>
      <c r="O5" s="53"/>
      <c r="P5" s="3"/>
      <c r="Q5" s="2"/>
      <c r="R5" s="2"/>
    </row>
    <row r="6" spans="1:18" ht="15" customHeight="1" x14ac:dyDescent="0.25">
      <c r="A6" s="1"/>
      <c r="B6" s="1"/>
      <c r="C6" s="1"/>
      <c r="D6" s="1"/>
      <c r="E6" s="1"/>
      <c r="F6" s="53"/>
      <c r="G6" s="53"/>
      <c r="H6" s="53"/>
      <c r="I6" s="53"/>
      <c r="J6" s="53"/>
      <c r="K6" s="53"/>
      <c r="L6" s="53"/>
      <c r="M6" s="53"/>
      <c r="N6" s="53"/>
      <c r="O6" s="53"/>
      <c r="P6" s="1"/>
    </row>
    <row r="7" spans="1:18" ht="15" customHeight="1" x14ac:dyDescent="0.25">
      <c r="A7" s="1"/>
      <c r="B7" s="1"/>
      <c r="C7" s="1"/>
      <c r="D7" s="1"/>
      <c r="E7" s="1"/>
      <c r="F7" s="53"/>
      <c r="G7" s="53"/>
      <c r="H7" s="53"/>
      <c r="I7" s="53"/>
      <c r="J7" s="53"/>
      <c r="K7" s="53"/>
      <c r="L7" s="53"/>
      <c r="M7" s="53"/>
      <c r="N7" s="53"/>
      <c r="O7" s="53"/>
      <c r="P7" s="1"/>
    </row>
    <row r="8" spans="1:18" ht="15" customHeight="1" x14ac:dyDescent="0.25">
      <c r="A8" s="1"/>
      <c r="B8" s="1"/>
      <c r="C8" s="1"/>
      <c r="D8" s="1"/>
      <c r="E8" s="1"/>
      <c r="F8" s="51"/>
      <c r="G8" s="51"/>
      <c r="H8" s="51"/>
      <c r="I8" s="51"/>
      <c r="J8" s="51"/>
      <c r="K8" s="51"/>
      <c r="L8" s="51"/>
      <c r="M8" s="51"/>
      <c r="N8" s="51"/>
      <c r="O8" s="51"/>
      <c r="P8" s="1"/>
    </row>
    <row r="9" spans="1:18" ht="15" customHeight="1" x14ac:dyDescent="0.25">
      <c r="A9" s="1"/>
      <c r="B9" s="1"/>
      <c r="C9" s="1"/>
      <c r="D9" s="1"/>
      <c r="E9" s="1"/>
      <c r="F9" s="54" t="s">
        <v>22</v>
      </c>
      <c r="G9" s="55"/>
      <c r="H9" s="55"/>
      <c r="I9" s="55"/>
      <c r="J9" s="55"/>
      <c r="K9" s="55"/>
      <c r="L9" s="55"/>
      <c r="M9" s="55"/>
      <c r="N9" s="55"/>
      <c r="O9" s="55"/>
      <c r="P9" s="1"/>
    </row>
    <row r="10" spans="1:18" ht="15" customHeight="1" x14ac:dyDescent="0.25">
      <c r="A10" s="1"/>
      <c r="B10" s="1"/>
      <c r="C10" s="1"/>
      <c r="D10" s="1"/>
      <c r="E10" s="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1"/>
    </row>
    <row r="11" spans="1:18" ht="15" customHeight="1" x14ac:dyDescent="0.25">
      <c r="A11" s="1"/>
      <c r="B11" s="1"/>
      <c r="C11" s="1"/>
      <c r="D11" s="1"/>
      <c r="E11" s="1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"/>
    </row>
    <row r="12" spans="1:18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8" ht="15" customHeight="1" x14ac:dyDescent="0.25">
      <c r="A13" s="1"/>
      <c r="B13" s="1"/>
      <c r="C13" s="1"/>
      <c r="D13" s="1"/>
      <c r="E13" s="1"/>
      <c r="F13" s="1"/>
      <c r="G13" s="3"/>
      <c r="H13" s="3"/>
      <c r="I13" s="3"/>
      <c r="J13" s="3"/>
      <c r="K13" s="3"/>
      <c r="L13" s="3"/>
      <c r="M13" s="3"/>
      <c r="N13" s="1"/>
      <c r="O13" s="1"/>
      <c r="P13" s="1"/>
    </row>
    <row r="14" spans="1:18" ht="15" customHeight="1" x14ac:dyDescent="0.25">
      <c r="A14" s="1"/>
      <c r="B14" s="1"/>
      <c r="C14" s="1"/>
      <c r="D14" s="1"/>
      <c r="E14" s="1"/>
      <c r="F14" s="1"/>
      <c r="G14" s="3"/>
      <c r="H14" s="3"/>
      <c r="I14" s="3"/>
      <c r="J14" s="3"/>
      <c r="K14" s="3"/>
      <c r="L14" s="3"/>
      <c r="M14" s="3"/>
      <c r="N14" s="1"/>
      <c r="O14" s="1"/>
      <c r="P14" s="1"/>
    </row>
    <row r="15" spans="1:18" ht="15" customHeight="1" x14ac:dyDescent="0.25">
      <c r="A15" s="1"/>
      <c r="B15" s="1"/>
      <c r="C15" s="1"/>
      <c r="D15" s="1"/>
      <c r="E15" s="1"/>
      <c r="F15" s="1"/>
      <c r="G15" s="3"/>
      <c r="H15" s="3"/>
      <c r="I15" s="3"/>
      <c r="J15" s="3"/>
      <c r="K15" s="3"/>
      <c r="L15" s="3"/>
      <c r="M15" s="3"/>
      <c r="N15" s="1"/>
      <c r="O15" s="1"/>
      <c r="P15" s="1"/>
    </row>
    <row r="16" spans="1:18" ht="15" customHeight="1" x14ac:dyDescent="0.25">
      <c r="A16" s="1"/>
      <c r="B16" s="1"/>
      <c r="C16" s="1"/>
      <c r="D16" s="1"/>
      <c r="E16" s="1"/>
      <c r="F16" s="1"/>
      <c r="G16" s="3"/>
      <c r="H16" s="3"/>
      <c r="I16" s="3"/>
      <c r="J16" s="3"/>
      <c r="K16" s="3"/>
      <c r="L16" s="3"/>
      <c r="M16" s="3"/>
      <c r="N16" s="1"/>
      <c r="O16" s="1"/>
      <c r="P16" s="1"/>
    </row>
    <row r="17" spans="1:16" ht="15" customHeight="1" x14ac:dyDescent="0.25">
      <c r="A17" s="1"/>
      <c r="B17" s="1"/>
      <c r="C17" s="1"/>
      <c r="D17" s="1"/>
      <c r="E17" s="1"/>
      <c r="F17" s="1"/>
      <c r="G17" s="3"/>
      <c r="H17" s="3"/>
      <c r="I17" s="3"/>
      <c r="J17" s="3"/>
      <c r="K17" s="3"/>
      <c r="L17" s="3"/>
      <c r="M17" s="3"/>
      <c r="N17" s="1"/>
      <c r="O17" s="1"/>
      <c r="P17" s="1"/>
    </row>
    <row r="18" spans="1:16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 sheet="1" objects="1" scenarios="1" selectLockedCells="1" selectUnlockedCells="1"/>
  <mergeCells count="4">
    <mergeCell ref="F1:O3"/>
    <mergeCell ref="F4:O7"/>
    <mergeCell ref="F8:O8"/>
    <mergeCell ref="F9:O11"/>
  </mergeCells>
  <hyperlinks>
    <hyperlink ref="F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1"/>
  <sheetViews>
    <sheetView tabSelected="1" topLeftCell="M1" workbookViewId="0">
      <selection activeCell="AF7" sqref="AF7"/>
    </sheetView>
  </sheetViews>
  <sheetFormatPr defaultRowHeight="15" x14ac:dyDescent="0.25"/>
  <cols>
    <col min="1" max="8" width="9.140625" style="5"/>
    <col min="9" max="9" width="11.140625" style="5" bestFit="1" customWidth="1"/>
    <col min="10" max="10" width="9.140625" style="5"/>
    <col min="11" max="11" width="10.140625" style="5" bestFit="1" customWidth="1"/>
    <col min="12" max="31" width="9.140625" style="5"/>
    <col min="32" max="32" width="10.140625" style="5" bestFit="1" customWidth="1"/>
    <col min="33" max="16384" width="9.140625" style="5"/>
  </cols>
  <sheetData>
    <row r="2" spans="1:32" x14ac:dyDescent="0.25">
      <c r="A2" s="56"/>
      <c r="B2" s="56"/>
      <c r="C2" s="56"/>
      <c r="J2" s="6"/>
      <c r="N2" s="7">
        <v>1.6180000000000001</v>
      </c>
      <c r="S2" s="8">
        <f>(((K9-N19)/100)*61.8)+K9</f>
        <v>27080.932560000001</v>
      </c>
    </row>
    <row r="3" spans="1:32" x14ac:dyDescent="0.25">
      <c r="A3" s="56"/>
      <c r="B3" s="56"/>
      <c r="C3" s="56"/>
      <c r="M3" s="9"/>
      <c r="N3" s="7"/>
      <c r="Y3" s="7"/>
    </row>
    <row r="4" spans="1:32" x14ac:dyDescent="0.25">
      <c r="A4" s="56"/>
      <c r="B4" s="56"/>
      <c r="C4" s="56"/>
      <c r="K4" s="10"/>
      <c r="L4" s="5" t="s">
        <v>0</v>
      </c>
      <c r="M4" s="11">
        <v>1.3819999999999999</v>
      </c>
      <c r="S4" s="8">
        <f>(((K9-N19)/100)*38.2)+K9</f>
        <v>25422.107440000003</v>
      </c>
      <c r="AB4" s="9">
        <v>1.6180000000000001</v>
      </c>
      <c r="AF4" s="8">
        <f>(X8-U21)+AA20+(((X8-U21)/100)*61.8)</f>
        <v>33237.147499999999</v>
      </c>
    </row>
    <row r="5" spans="1:32" x14ac:dyDescent="0.25">
      <c r="A5" s="56"/>
      <c r="B5" s="56"/>
      <c r="C5" s="56"/>
      <c r="F5" s="6"/>
      <c r="K5" s="10"/>
      <c r="L5" s="12"/>
      <c r="M5" s="13"/>
      <c r="Y5" s="7"/>
      <c r="AB5" s="14">
        <v>1.3819999999999999</v>
      </c>
      <c r="AF5" s="8">
        <f>(X8-U21)+AA20+(((X8-U21)/100)*38.2)</f>
        <v>30680.3825</v>
      </c>
    </row>
    <row r="6" spans="1:32" x14ac:dyDescent="0.25">
      <c r="A6" s="56"/>
      <c r="B6" s="56"/>
      <c r="C6" s="56"/>
      <c r="K6" s="12"/>
      <c r="L6" s="11"/>
      <c r="M6" s="15">
        <v>1.27</v>
      </c>
      <c r="S6" s="8">
        <f>(((K9-N19)/100)*27)+K9</f>
        <v>24634.868400000003</v>
      </c>
      <c r="X6" s="11"/>
      <c r="AA6" s="16"/>
      <c r="AB6" s="14">
        <v>1.27</v>
      </c>
      <c r="AF6" s="8">
        <f>(X8-U21)+AA20+(((X8-U21)/100)*27)</f>
        <v>29467.002499999999</v>
      </c>
    </row>
    <row r="7" spans="1:32" x14ac:dyDescent="0.25">
      <c r="A7" s="56"/>
      <c r="B7" s="56"/>
      <c r="C7" s="56"/>
      <c r="K7" s="17"/>
      <c r="V7" s="6"/>
      <c r="X7" s="6" t="s">
        <v>1</v>
      </c>
      <c r="AA7" s="11">
        <v>1</v>
      </c>
      <c r="AD7" s="18"/>
      <c r="AF7" s="19">
        <f>(X8-U21)+AA20</f>
        <v>26541.89</v>
      </c>
    </row>
    <row r="8" spans="1:32" ht="15.75" x14ac:dyDescent="0.25">
      <c r="A8" s="56"/>
      <c r="B8" s="56"/>
      <c r="C8" s="56"/>
      <c r="G8" s="6" t="s">
        <v>1</v>
      </c>
      <c r="K8" s="20" t="s">
        <v>1</v>
      </c>
      <c r="L8" s="13">
        <v>1.1299999999999999</v>
      </c>
      <c r="S8" s="8">
        <f>(((K9-N19)/100)*13)+K9</f>
        <v>23650.819600000003</v>
      </c>
      <c r="V8" s="10"/>
      <c r="X8" s="46">
        <v>22737.06</v>
      </c>
      <c r="Z8" s="11"/>
      <c r="AA8" s="13"/>
    </row>
    <row r="9" spans="1:32" s="12" customFormat="1" ht="15.75" x14ac:dyDescent="0.25">
      <c r="D9" s="9"/>
      <c r="G9" s="46">
        <v>22737.06</v>
      </c>
      <c r="K9" s="46">
        <v>22737.06</v>
      </c>
      <c r="L9" s="21"/>
    </row>
    <row r="10" spans="1:32" x14ac:dyDescent="0.25">
      <c r="L10" s="22"/>
      <c r="U10" s="5">
        <v>1</v>
      </c>
    </row>
    <row r="11" spans="1:32" x14ac:dyDescent="0.25">
      <c r="D11" s="7"/>
      <c r="L11" s="11"/>
      <c r="Z11" s="5">
        <v>4</v>
      </c>
    </row>
    <row r="12" spans="1:32" x14ac:dyDescent="0.25">
      <c r="L12" s="11"/>
      <c r="T12" s="5">
        <v>1</v>
      </c>
    </row>
    <row r="13" spans="1:32" x14ac:dyDescent="0.25">
      <c r="D13" s="14">
        <v>0.38200000000000001</v>
      </c>
      <c r="G13" s="23">
        <f>G9-(ABS(D21-G9)/100)*38.2</f>
        <v>18598.567500000001</v>
      </c>
      <c r="H13" s="6"/>
    </row>
    <row r="14" spans="1:32" x14ac:dyDescent="0.25">
      <c r="L14" s="24"/>
    </row>
    <row r="15" spans="1:32" x14ac:dyDescent="0.25">
      <c r="C15" s="7"/>
      <c r="D15" s="25">
        <v>0.5</v>
      </c>
      <c r="G15" s="23">
        <f>G9-(ABS(D21-G9)/100)*50</f>
        <v>17320.185000000001</v>
      </c>
      <c r="I15" s="12"/>
    </row>
    <row r="16" spans="1:32" x14ac:dyDescent="0.25">
      <c r="M16" s="12"/>
      <c r="N16" s="12"/>
      <c r="X16" s="10"/>
    </row>
    <row r="17" spans="3:28" x14ac:dyDescent="0.25">
      <c r="C17" s="6"/>
      <c r="D17" s="14">
        <v>0.61799999999999999</v>
      </c>
      <c r="G17" s="23">
        <f>G9-(ABS(D21-G9)/100)*61.8</f>
        <v>16041.802500000002</v>
      </c>
      <c r="M17" s="10"/>
      <c r="O17" s="12"/>
      <c r="P17" s="26"/>
      <c r="T17" s="6"/>
    </row>
    <row r="18" spans="3:28" x14ac:dyDescent="0.25">
      <c r="N18" s="26" t="s">
        <v>1</v>
      </c>
    </row>
    <row r="19" spans="3:28" x14ac:dyDescent="0.25">
      <c r="C19" s="9">
        <v>0.78600000000000003</v>
      </c>
      <c r="G19" s="23">
        <f>G9-(ABS(D21-G9)/100)*78.2</f>
        <v>14265.067499999999</v>
      </c>
      <c r="N19" s="47">
        <v>15708.14</v>
      </c>
    </row>
    <row r="20" spans="3:28" x14ac:dyDescent="0.25">
      <c r="N20" s="6" t="s">
        <v>2</v>
      </c>
      <c r="AA20" s="47">
        <v>15708.14</v>
      </c>
    </row>
    <row r="21" spans="3:28" x14ac:dyDescent="0.25">
      <c r="D21" s="48">
        <v>11903.31</v>
      </c>
      <c r="H21" s="5">
        <v>1</v>
      </c>
      <c r="S21" s="6"/>
      <c r="U21" s="48">
        <v>11903.31</v>
      </c>
      <c r="AA21" s="6" t="s">
        <v>2</v>
      </c>
    </row>
    <row r="22" spans="3:28" x14ac:dyDescent="0.25">
      <c r="D22" s="6" t="s">
        <v>0</v>
      </c>
      <c r="N22" s="27"/>
      <c r="U22" s="6" t="s">
        <v>0</v>
      </c>
    </row>
    <row r="23" spans="3:28" x14ac:dyDescent="0.25">
      <c r="F23" s="27" t="s">
        <v>4</v>
      </c>
      <c r="N23" s="27" t="s">
        <v>5</v>
      </c>
      <c r="AB23" s="27" t="s">
        <v>3</v>
      </c>
    </row>
    <row r="27" spans="3:28" s="28" customFormat="1" x14ac:dyDescent="0.25"/>
    <row r="31" spans="3:28" x14ac:dyDescent="0.25">
      <c r="K31" s="29" t="s">
        <v>12</v>
      </c>
      <c r="M31" s="30">
        <f>(((I36-K47)/100)*61.8)+K9</f>
        <v>26953.667820000002</v>
      </c>
    </row>
    <row r="32" spans="3:28" x14ac:dyDescent="0.25">
      <c r="Q32" s="31" t="s">
        <v>14</v>
      </c>
      <c r="T32" s="32">
        <f>(I36-D51)+K47+(((I36-D51)/100)*61.8)</f>
        <v>32791.24826</v>
      </c>
    </row>
    <row r="33" spans="4:20" x14ac:dyDescent="0.25">
      <c r="K33" s="29" t="s">
        <v>13</v>
      </c>
      <c r="M33" s="30">
        <f>(((I36-K47)/100)*38.2)+K9</f>
        <v>25343.442180000002</v>
      </c>
      <c r="Q33" s="31" t="s">
        <v>9</v>
      </c>
      <c r="T33" s="32">
        <f>(I36-D51)+K47+(((I36-D51)/100)*38.2)</f>
        <v>30302.02174</v>
      </c>
    </row>
    <row r="34" spans="4:20" x14ac:dyDescent="0.25">
      <c r="M34" s="30">
        <f>(((I36-K47)/100)*27)+K9</f>
        <v>24579.2673</v>
      </c>
      <c r="Q34" s="31" t="s">
        <v>8</v>
      </c>
      <c r="T34" s="32">
        <f>(I36-D51)+K47+(((I36-D51)/100)*27)</f>
        <v>29120.693899999998</v>
      </c>
    </row>
    <row r="35" spans="4:20" x14ac:dyDescent="0.25">
      <c r="I35" s="6" t="s">
        <v>1</v>
      </c>
      <c r="K35" s="29" t="s">
        <v>11</v>
      </c>
      <c r="T35" s="32">
        <f>(I36-D51)+K47</f>
        <v>26272.85</v>
      </c>
    </row>
    <row r="36" spans="4:20" x14ac:dyDescent="0.25">
      <c r="I36" s="46">
        <v>22548.27</v>
      </c>
      <c r="K36" s="29" t="s">
        <v>10</v>
      </c>
      <c r="M36" s="30">
        <f>(((I36-K47)/100)*13)+K9</f>
        <v>23624.048700000003</v>
      </c>
      <c r="Q36" s="31" t="s">
        <v>7</v>
      </c>
    </row>
    <row r="40" spans="4:20" x14ac:dyDescent="0.25">
      <c r="F40" s="17" t="s">
        <v>18</v>
      </c>
      <c r="I40" s="8">
        <f>I36-(ABS(D51-I36)/100)*38.2</f>
        <v>18519.098259999999</v>
      </c>
    </row>
    <row r="43" spans="4:20" x14ac:dyDescent="0.25">
      <c r="E43" s="17" t="s">
        <v>17</v>
      </c>
      <c r="I43" s="8">
        <f>I36-(ABS(D51-I36)/100)*50</f>
        <v>17274.485000000001</v>
      </c>
    </row>
    <row r="44" spans="4:20" x14ac:dyDescent="0.25">
      <c r="H44" s="8">
        <f>I36-(ABS(D51-I36)/100)*61.8</f>
        <v>16029.871740000001</v>
      </c>
    </row>
    <row r="45" spans="4:20" x14ac:dyDescent="0.25">
      <c r="E45" s="17" t="s">
        <v>19</v>
      </c>
      <c r="I45" s="8"/>
    </row>
    <row r="46" spans="4:20" x14ac:dyDescent="0.25">
      <c r="D46" s="17" t="s">
        <v>15</v>
      </c>
      <c r="I46" s="8">
        <f>I36-(ABS(D51-I36)/100)*78.6</f>
        <v>14257.879980000002</v>
      </c>
    </row>
    <row r="47" spans="4:20" x14ac:dyDescent="0.25">
      <c r="K47" s="47">
        <v>15725.28</v>
      </c>
    </row>
    <row r="48" spans="4:20" x14ac:dyDescent="0.25">
      <c r="K48" s="6" t="s">
        <v>2</v>
      </c>
    </row>
    <row r="50" spans="4:4" x14ac:dyDescent="0.25">
      <c r="D50" s="6" t="s">
        <v>0</v>
      </c>
    </row>
    <row r="51" spans="4:4" x14ac:dyDescent="0.25">
      <c r="D51" s="49">
        <v>12000.7</v>
      </c>
    </row>
  </sheetData>
  <sheetProtection algorithmName="SHA-512" hashValue="hwkvsX/pFmNwjSUgzEpjd/szuhmpy9POKedzf5f/F0QXYzQcMCLZyLmnNGiURsSwtahY7ghf2YVIhuv/iNi7kQ==" saltValue="7SedGEnDYOpDzRxf1e7hTQ==" spinCount="100000" sheet="1" objects="1" scenarios="1"/>
  <mergeCells count="1">
    <mergeCell ref="A2:C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AN47"/>
  <sheetViews>
    <sheetView topLeftCell="A21" workbookViewId="0">
      <selection activeCell="S31" sqref="S31"/>
    </sheetView>
  </sheetViews>
  <sheetFormatPr defaultRowHeight="15" x14ac:dyDescent="0.25"/>
  <cols>
    <col min="1" max="16384" width="9.140625" style="5"/>
  </cols>
  <sheetData>
    <row r="2" spans="6:34" x14ac:dyDescent="0.25">
      <c r="S2" s="4"/>
      <c r="T2" s="12" t="s">
        <v>2</v>
      </c>
      <c r="AA2" s="4"/>
    </row>
    <row r="3" spans="6:34" x14ac:dyDescent="0.25">
      <c r="F3" s="6" t="s">
        <v>0</v>
      </c>
      <c r="AB3" s="10" t="s">
        <v>0</v>
      </c>
      <c r="AC3" s="5" t="s">
        <v>0</v>
      </c>
    </row>
    <row r="4" spans="6:34" x14ac:dyDescent="0.25">
      <c r="F4" s="4"/>
      <c r="AB4" s="10"/>
      <c r="AC4" s="12"/>
      <c r="AD4" s="26"/>
    </row>
    <row r="5" spans="6:34" x14ac:dyDescent="0.25">
      <c r="F5" s="10"/>
      <c r="G5" s="5" t="s">
        <v>0</v>
      </c>
      <c r="AB5" s="12"/>
      <c r="AH5" s="12" t="s">
        <v>2</v>
      </c>
    </row>
    <row r="6" spans="6:34" x14ac:dyDescent="0.25">
      <c r="F6" s="10"/>
      <c r="G6" s="12"/>
      <c r="H6" s="26"/>
      <c r="AB6" s="17"/>
      <c r="AH6" s="4"/>
    </row>
    <row r="7" spans="6:34" x14ac:dyDescent="0.25">
      <c r="F7" s="12"/>
      <c r="AB7" s="17"/>
    </row>
    <row r="8" spans="6:34" x14ac:dyDescent="0.25">
      <c r="F8" s="17" t="s">
        <v>15</v>
      </c>
      <c r="L8" s="23">
        <f>ABS((((F4-I18)/100)*78.6)+I18)</f>
        <v>0</v>
      </c>
      <c r="AC8" s="22"/>
    </row>
    <row r="9" spans="6:34" x14ac:dyDescent="0.25">
      <c r="F9" s="17"/>
      <c r="AC9" s="22"/>
    </row>
    <row r="10" spans="6:34" x14ac:dyDescent="0.25">
      <c r="F10" s="17" t="s">
        <v>16</v>
      </c>
      <c r="G10" s="22"/>
      <c r="L10" s="23">
        <f>ABS((((F4-I18)/100)*61.8)+I18)</f>
        <v>0</v>
      </c>
      <c r="AC10" s="11"/>
    </row>
    <row r="11" spans="6:34" x14ac:dyDescent="0.25">
      <c r="G11" s="22"/>
      <c r="AC11" s="11"/>
    </row>
    <row r="12" spans="6:34" x14ac:dyDescent="0.25">
      <c r="F12" s="17" t="s">
        <v>17</v>
      </c>
      <c r="G12" s="11"/>
      <c r="L12" s="23">
        <f>ABS((((F4-I18)/100)*50)+I18)</f>
        <v>0</v>
      </c>
      <c r="Q12" s="6"/>
    </row>
    <row r="13" spans="6:34" x14ac:dyDescent="0.25">
      <c r="G13" s="11"/>
      <c r="Q13" s="4"/>
      <c r="AC13" s="24"/>
    </row>
    <row r="14" spans="6:34" x14ac:dyDescent="0.25">
      <c r="Q14" s="34" t="s">
        <v>1</v>
      </c>
      <c r="S14" s="35" t="s">
        <v>10</v>
      </c>
      <c r="W14" s="8">
        <f>ABS(Q13-(((S2-Q13)/100)*13))</f>
        <v>0</v>
      </c>
    </row>
    <row r="15" spans="6:34" x14ac:dyDescent="0.25">
      <c r="F15" s="17" t="s">
        <v>18</v>
      </c>
      <c r="G15" s="24"/>
      <c r="L15" s="23">
        <f>ABS((((F4-I18)/100)*38.2)+I18)</f>
        <v>0</v>
      </c>
      <c r="S15" s="35" t="s">
        <v>11</v>
      </c>
      <c r="W15" s="8">
        <f>ABS(Q13-(((S2-Q13)/100)*27))</f>
        <v>0</v>
      </c>
      <c r="AD15" s="12"/>
      <c r="AE15" s="12"/>
    </row>
    <row r="16" spans="6:34" x14ac:dyDescent="0.25">
      <c r="AD16" s="10" t="s">
        <v>1</v>
      </c>
      <c r="AE16" s="33"/>
      <c r="AF16" s="12"/>
      <c r="AG16" s="26"/>
    </row>
    <row r="17" spans="8:40" x14ac:dyDescent="0.25">
      <c r="H17" s="12"/>
      <c r="I17" s="12"/>
      <c r="R17" s="36" t="s">
        <v>13</v>
      </c>
      <c r="W17" s="8">
        <f>ABS(Q13-(((S2-Q13)/100)*38.2))</f>
        <v>0</v>
      </c>
      <c r="AE17" s="26" t="s">
        <v>1</v>
      </c>
      <c r="AF17" s="37" t="s">
        <v>7</v>
      </c>
      <c r="AK17" s="8">
        <f>ABS((AA2-AE16)-AH6)</f>
        <v>0</v>
      </c>
      <c r="AN17" s="5" t="s">
        <v>6</v>
      </c>
    </row>
    <row r="18" spans="8:40" x14ac:dyDescent="0.25">
      <c r="H18" s="10" t="s">
        <v>1</v>
      </c>
      <c r="I18" s="4"/>
      <c r="J18" s="12"/>
      <c r="K18" s="26"/>
      <c r="R18" s="38" t="s">
        <v>12</v>
      </c>
      <c r="W18" s="8">
        <f>ABS(Q13-(((S2-Q13)/100)*61.8))</f>
        <v>0</v>
      </c>
      <c r="AF18" s="37" t="s">
        <v>8</v>
      </c>
      <c r="AK18" s="8">
        <f>ABS(((AA2-AE16)-AH6)-(((AA2-AE16)-AH6)/100)*27.2)</f>
        <v>0</v>
      </c>
    </row>
    <row r="19" spans="8:40" x14ac:dyDescent="0.25">
      <c r="I19" s="26" t="s">
        <v>1</v>
      </c>
      <c r="AD19" s="39" t="s">
        <v>3</v>
      </c>
    </row>
    <row r="20" spans="8:40" x14ac:dyDescent="0.25">
      <c r="AF20" s="40" t="s">
        <v>9</v>
      </c>
      <c r="AK20" s="8">
        <f>ABS(((AA2-AE16)-AH6)-(((AA2-AE16)-AH6)/100)*38.2)</f>
        <v>0</v>
      </c>
    </row>
    <row r="21" spans="8:40" x14ac:dyDescent="0.25">
      <c r="I21" s="39" t="s">
        <v>4</v>
      </c>
      <c r="T21" s="39" t="s">
        <v>5</v>
      </c>
      <c r="AF21" s="41" t="s">
        <v>14</v>
      </c>
      <c r="AG21" s="40"/>
      <c r="AK21" s="8">
        <f>ABS(((AA2-AE16)-AH6)-(((AA2-AE16)-AH6)/100)*61.8)</f>
        <v>0</v>
      </c>
    </row>
    <row r="22" spans="8:40" x14ac:dyDescent="0.25">
      <c r="AD22" s="39"/>
    </row>
    <row r="23" spans="8:40" s="42" customFormat="1" x14ac:dyDescent="0.25">
      <c r="AI23" s="43"/>
    </row>
    <row r="27" spans="8:40" x14ac:dyDescent="0.25">
      <c r="O27" s="4"/>
    </row>
    <row r="28" spans="8:40" x14ac:dyDescent="0.25">
      <c r="P28" s="10" t="s">
        <v>0</v>
      </c>
      <c r="Q28" s="5" t="s">
        <v>0</v>
      </c>
    </row>
    <row r="29" spans="8:40" x14ac:dyDescent="0.25">
      <c r="P29" s="10"/>
      <c r="Q29" s="12"/>
      <c r="R29" s="26"/>
    </row>
    <row r="30" spans="8:40" x14ac:dyDescent="0.25">
      <c r="P30" s="12"/>
      <c r="V30" s="12" t="s">
        <v>2</v>
      </c>
    </row>
    <row r="31" spans="8:40" x14ac:dyDescent="0.25">
      <c r="P31" s="17"/>
      <c r="S31" s="8">
        <f>ABS((((O27-S41)/100)*78.6)+S41)</f>
        <v>0</v>
      </c>
      <c r="V31" s="4"/>
    </row>
    <row r="32" spans="8:40" x14ac:dyDescent="0.25">
      <c r="P32" s="17" t="s">
        <v>15</v>
      </c>
    </row>
    <row r="33" spans="16:26" x14ac:dyDescent="0.25">
      <c r="P33" s="17" t="s">
        <v>16</v>
      </c>
      <c r="Q33" s="22"/>
      <c r="S33" s="8">
        <f>ABS((((O27-S41)/100)*61.8)+S41)</f>
        <v>0</v>
      </c>
    </row>
    <row r="34" spans="16:26" x14ac:dyDescent="0.25">
      <c r="Q34" s="22"/>
    </row>
    <row r="35" spans="16:26" x14ac:dyDescent="0.25">
      <c r="P35" s="17" t="s">
        <v>17</v>
      </c>
      <c r="Q35" s="11"/>
      <c r="S35" s="8">
        <f>ABS((((O27-S41)/100)*50)+S41)</f>
        <v>0</v>
      </c>
    </row>
    <row r="36" spans="16:26" x14ac:dyDescent="0.25">
      <c r="Q36" s="11"/>
    </row>
    <row r="37" spans="16:26" x14ac:dyDescent="0.25">
      <c r="S37" s="8">
        <f>ABS((((O27-S41)/100)*38.2)+S41)</f>
        <v>0</v>
      </c>
    </row>
    <row r="38" spans="16:26" x14ac:dyDescent="0.25">
      <c r="P38" s="17" t="s">
        <v>18</v>
      </c>
      <c r="Q38" s="24"/>
    </row>
    <row r="40" spans="16:26" x14ac:dyDescent="0.25">
      <c r="R40" s="12"/>
      <c r="S40" s="12"/>
    </row>
    <row r="41" spans="16:26" x14ac:dyDescent="0.25">
      <c r="R41" s="10" t="s">
        <v>1</v>
      </c>
      <c r="S41" s="4"/>
      <c r="T41" s="12"/>
      <c r="U41" s="26"/>
      <c r="V41" s="29" t="s">
        <v>10</v>
      </c>
      <c r="Z41" s="30">
        <f>ABS(S41-(((V31-S41)/100)*13))</f>
        <v>0</v>
      </c>
    </row>
    <row r="42" spans="16:26" x14ac:dyDescent="0.25">
      <c r="S42" s="26" t="s">
        <v>1</v>
      </c>
      <c r="T42" s="37" t="s">
        <v>7</v>
      </c>
      <c r="Y42" s="44">
        <f>ABS((O27-S41)-V31)</f>
        <v>0</v>
      </c>
    </row>
    <row r="43" spans="16:26" x14ac:dyDescent="0.25">
      <c r="T43" s="37" t="s">
        <v>8</v>
      </c>
      <c r="V43" s="45" t="s">
        <v>11</v>
      </c>
      <c r="Y43" s="44">
        <f>ABS(((O27-S41)-V31)-(((O27-S41)-V31)/100)*27.2)</f>
        <v>0</v>
      </c>
      <c r="Z43" s="30">
        <f>ABS(S41-(((V31-S41)/100)*27.2))</f>
        <v>0</v>
      </c>
    </row>
    <row r="44" spans="16:26" x14ac:dyDescent="0.25">
      <c r="R44" s="39"/>
      <c r="W44" s="29" t="s">
        <v>13</v>
      </c>
      <c r="Z44" s="30">
        <f>ABS(S41-(((V31-S41)/100)*38.2))</f>
        <v>0</v>
      </c>
    </row>
    <row r="45" spans="16:26" x14ac:dyDescent="0.25">
      <c r="T45" s="40" t="s">
        <v>9</v>
      </c>
      <c r="Y45" s="44">
        <f>ABS(((O27-S41)-V31)-(((O27-S41)-V31)/100)*38.2)</f>
        <v>0</v>
      </c>
      <c r="Z45" s="30">
        <f>ABS(S41-(((V31-S41)/100)*61.8))</f>
        <v>0</v>
      </c>
    </row>
    <row r="46" spans="16:26" x14ac:dyDescent="0.25">
      <c r="T46" s="41" t="s">
        <v>14</v>
      </c>
      <c r="U46" s="7"/>
      <c r="W46" s="29" t="s">
        <v>12</v>
      </c>
      <c r="Y46" s="44">
        <f>ABS(((O27-S41)-V31)-(((O27-S41)-V31)/100)*61.8)</f>
        <v>0</v>
      </c>
    </row>
    <row r="47" spans="16:26" x14ac:dyDescent="0.25">
      <c r="R47" s="39"/>
    </row>
  </sheetData>
  <sheetProtection algorithmName="SHA-512" hashValue="9I6Qaa5DMf+/kA5jepchl7ysust2h2f8egwvuDxVaDYA4Fl9VIYhdNgrLWoXkgNbYh0j1jcpVc8Y/VzLvPXbUg==" saltValue="u/+u68WX/7pXVX13BGBlpA==" spinCount="100000" sheet="1" objects="1" scenarios="1"/>
  <pageMargins left="0.7" right="0.7" top="0.75" bottom="0.75" header="0.3" footer="0.3"/>
  <pageSetup orientation="portrait" verticalDpi="0" r:id="rId1"/>
  <drawing r:id="rId2"/>
  <webPublishItems count="1">
    <webPublishItem id="3104" divId="New Microsoft Excel Worksheet_3104" sourceType="sheet" destinationFile="C:\Users\farhang\Desktop\fibo2.mht" title="fibo2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بورس ترینر</vt:lpstr>
      <vt:lpstr>روند صعودی</vt:lpstr>
      <vt:lpstr>روند نزولی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2020-08-08T05:14:52Z</dcterms:modified>
</cp:coreProperties>
</file>